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560" tabRatio="857" activeTab="7"/>
  </bookViews>
  <sheets>
    <sheet name="विर्तिय प्रगती " sheetId="1" r:id="rId1"/>
    <sheet name="आयोजना वाईज" sheetId="31" r:id="rId2"/>
    <sheet name="कच्चेवारी प्रदेश समान्नीकरण " sheetId="18" r:id="rId3"/>
    <sheet name="IRri" sheetId="23" r:id="rId4"/>
    <sheet name="साझेदारी पालिका" sheetId="26" r:id="rId5"/>
    <sheet name="PMamp" sheetId="17" r:id="rId6"/>
    <sheet name="Organic mision " sheetId="16" r:id="rId7"/>
    <sheet name="दरवन्दी " sheetId="15" r:id="rId8"/>
    <sheet name="मुख्य मुख्य कार्यक्रमको प्रगती " sheetId="2" r:id="rId9"/>
    <sheet name="संचालित कार्यक्रमको विवरण" sheetId="3" r:id="rId10"/>
    <sheet name="श्रोत केन्द्रको विवरण" sheetId="24" r:id="rId11"/>
    <sheet name="Sheet5" sheetId="36" r:id="rId12"/>
    <sheet name="अनुदान ग्रहीहरुको विवरण" sheetId="25" r:id="rId13"/>
    <sheet name="नपुग" sheetId="4" r:id="rId14"/>
    <sheet name="राजश्व" sheetId="20" r:id="rId15"/>
    <sheet name="वुरजु विवरण" sheetId="19" r:id="rId16"/>
    <sheet name="कृषि जन्य उत्पादन" sheetId="5" r:id="rId17"/>
    <sheet name="क्षतीको विवरण" sheetId="22" r:id="rId18"/>
    <sheet name="मल" sheetId="7" r:id="rId19"/>
    <sheet name="निकासी " sheetId="8" r:id="rId20"/>
    <sheet name="साझेदारी " sheetId="9" r:id="rId21"/>
    <sheet name="समस्या " sheetId="10" r:id="rId22"/>
    <sheet name="Sheet4" sheetId="35" r:id="rId23"/>
    <sheet name="वाली विमाको विवरण" sheetId="11" r:id="rId24"/>
    <sheet name="अनुगमन विवरण" sheetId="12" r:id="rId25"/>
    <sheet name="व्याज अनुदानको अवस्था " sheetId="13" r:id="rId26"/>
    <sheet name="स्थानिय तहको वजेट विवरण" sheetId="14" r:id="rId27"/>
    <sheet name="OVoT" sheetId="29" r:id="rId28"/>
    <sheet name="Sheet1" sheetId="32" r:id="rId29"/>
    <sheet name="Sheet2" sheetId="33" r:id="rId3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2"/>
  <c r="G10"/>
  <c r="G8"/>
  <c r="G7"/>
  <c r="E15" i="5"/>
  <c r="D135"/>
  <c r="D133" s="1"/>
  <c r="E133"/>
  <c r="C133"/>
  <c r="D132"/>
  <c r="D131"/>
  <c r="D129"/>
  <c r="D128"/>
  <c r="D126"/>
  <c r="D125"/>
  <c r="D123"/>
  <c r="D122"/>
  <c r="D120"/>
  <c r="D119"/>
  <c r="D117"/>
  <c r="D116"/>
  <c r="D114"/>
  <c r="D113"/>
  <c r="D111"/>
  <c r="D110"/>
  <c r="D108"/>
  <c r="D107"/>
  <c r="D105"/>
  <c r="D104"/>
  <c r="D103"/>
  <c r="D102"/>
  <c r="D101"/>
  <c r="D99"/>
  <c r="D98"/>
  <c r="D96"/>
  <c r="D95"/>
  <c r="E93"/>
  <c r="C93"/>
  <c r="E92"/>
  <c r="C92"/>
  <c r="D90"/>
  <c r="D89"/>
  <c r="D87"/>
  <c r="D86"/>
  <c r="D84"/>
  <c r="D83"/>
  <c r="D81"/>
  <c r="D80"/>
  <c r="D78"/>
  <c r="D77"/>
  <c r="D75"/>
  <c r="D74"/>
  <c r="D72"/>
  <c r="D71"/>
  <c r="E69"/>
  <c r="E66" s="1"/>
  <c r="C69"/>
  <c r="E68"/>
  <c r="C68"/>
  <c r="C65" s="1"/>
  <c r="D61"/>
  <c r="D59" s="1"/>
  <c r="E59"/>
  <c r="C59"/>
  <c r="D58"/>
  <c r="E54"/>
  <c r="D54"/>
  <c r="C54"/>
  <c r="E50"/>
  <c r="D50"/>
  <c r="C50"/>
  <c r="D49"/>
  <c r="D48"/>
  <c r="D47"/>
  <c r="D41" s="1"/>
  <c r="D45"/>
  <c r="E43"/>
  <c r="E42"/>
  <c r="C41"/>
  <c r="D40"/>
  <c r="D38"/>
  <c r="D37"/>
  <c r="D35"/>
  <c r="D34"/>
  <c r="D31"/>
  <c r="E28"/>
  <c r="E27"/>
  <c r="C26"/>
  <c r="D25"/>
  <c r="D24"/>
  <c r="D10" s="1"/>
  <c r="E23"/>
  <c r="D18"/>
  <c r="C16"/>
  <c r="E16" s="1"/>
  <c r="C11"/>
  <c r="E41" l="1"/>
  <c r="D68"/>
  <c r="E26"/>
  <c r="E65"/>
  <c r="D69"/>
  <c r="C10"/>
  <c r="D92"/>
  <c r="D65" s="1"/>
  <c r="D93"/>
  <c r="D66" s="1"/>
  <c r="D26"/>
  <c r="C66"/>
  <c r="E10"/>
  <c r="H8" i="8" l="1"/>
  <c r="H9"/>
  <c r="H14"/>
  <c r="H15"/>
  <c r="H7"/>
  <c r="E16"/>
  <c r="D16"/>
  <c r="C16"/>
  <c r="H119" i="23"/>
  <c r="G119"/>
  <c r="L118"/>
  <c r="L117"/>
  <c r="L116"/>
  <c r="L115"/>
  <c r="L114"/>
  <c r="L113"/>
  <c r="L112"/>
  <c r="L111"/>
  <c r="L110"/>
  <c r="L109"/>
  <c r="L108"/>
  <c r="L107"/>
  <c r="L106"/>
  <c r="H101"/>
  <c r="G101"/>
  <c r="K100"/>
  <c r="L100" s="1"/>
  <c r="I100"/>
  <c r="K99"/>
  <c r="L99" s="1"/>
  <c r="I99"/>
  <c r="K98"/>
  <c r="L98" s="1"/>
  <c r="I98"/>
  <c r="K97"/>
  <c r="L97" s="1"/>
  <c r="I97"/>
  <c r="K96"/>
  <c r="L96" s="1"/>
  <c r="I96"/>
  <c r="L95"/>
  <c r="K95"/>
  <c r="I95"/>
  <c r="K94"/>
  <c r="L94" s="1"/>
  <c r="I94"/>
  <c r="K93"/>
  <c r="L93" s="1"/>
  <c r="I93"/>
  <c r="K92"/>
  <c r="L92" s="1"/>
  <c r="I92"/>
  <c r="K91"/>
  <c r="L91" s="1"/>
  <c r="I91"/>
  <c r="K90"/>
  <c r="L90" s="1"/>
  <c r="I90"/>
  <c r="K89"/>
  <c r="L89" s="1"/>
  <c r="I89"/>
  <c r="K88"/>
  <c r="L88" s="1"/>
  <c r="I88"/>
  <c r="L87"/>
  <c r="K87"/>
  <c r="I87"/>
  <c r="K86"/>
  <c r="L86" s="1"/>
  <c r="I86"/>
  <c r="K85"/>
  <c r="L85" s="1"/>
  <c r="I85"/>
  <c r="K84"/>
  <c r="L84" s="1"/>
  <c r="I84"/>
  <c r="K83"/>
  <c r="L83" s="1"/>
  <c r="I83"/>
  <c r="K82"/>
  <c r="L82" s="1"/>
  <c r="I82"/>
  <c r="K81"/>
  <c r="L81" s="1"/>
  <c r="I81"/>
  <c r="K80"/>
  <c r="L80" s="1"/>
  <c r="I80"/>
  <c r="L79"/>
  <c r="K79"/>
  <c r="I79"/>
  <c r="K78"/>
  <c r="L78" s="1"/>
  <c r="I78"/>
  <c r="K77"/>
  <c r="L77" s="1"/>
  <c r="I77"/>
  <c r="K76"/>
  <c r="L76" s="1"/>
  <c r="I76"/>
  <c r="K75"/>
  <c r="L75" s="1"/>
  <c r="I75"/>
  <c r="K74"/>
  <c r="L74" s="1"/>
  <c r="I74"/>
  <c r="K73"/>
  <c r="L73" s="1"/>
  <c r="I73"/>
  <c r="K72"/>
  <c r="L72" s="1"/>
  <c r="I72"/>
  <c r="L71"/>
  <c r="K7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5"/>
  <c r="L65" s="1"/>
  <c r="I65"/>
  <c r="K64"/>
  <c r="L64" s="1"/>
  <c r="I64"/>
  <c r="L63"/>
  <c r="K63"/>
  <c r="I63"/>
  <c r="K62"/>
  <c r="L62" s="1"/>
  <c r="I62"/>
  <c r="K61"/>
  <c r="L61" s="1"/>
  <c r="I61"/>
  <c r="K60"/>
  <c r="L60" s="1"/>
  <c r="I60"/>
  <c r="K59"/>
  <c r="L59" s="1"/>
  <c r="I59"/>
  <c r="K58"/>
  <c r="L58" s="1"/>
  <c r="I58"/>
  <c r="K57"/>
  <c r="L57" s="1"/>
  <c r="I57"/>
  <c r="K56"/>
  <c r="L56" s="1"/>
  <c r="I56"/>
  <c r="L55"/>
  <c r="K55"/>
  <c r="I55"/>
  <c r="K54"/>
  <c r="L54" s="1"/>
  <c r="I54"/>
  <c r="K53"/>
  <c r="L53" s="1"/>
  <c r="I53"/>
  <c r="K52"/>
  <c r="L52" s="1"/>
  <c r="I52"/>
  <c r="L51"/>
  <c r="K51"/>
  <c r="I51"/>
  <c r="K50"/>
  <c r="L50" s="1"/>
  <c r="I50"/>
  <c r="K49"/>
  <c r="L49" s="1"/>
  <c r="I49"/>
  <c r="K48"/>
  <c r="L48" s="1"/>
  <c r="I48"/>
  <c r="L47"/>
  <c r="K47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L39"/>
  <c r="K39"/>
  <c r="I39"/>
  <c r="K38"/>
  <c r="L38" s="1"/>
  <c r="I38"/>
  <c r="K37"/>
  <c r="L37" s="1"/>
  <c r="I37"/>
  <c r="K36"/>
  <c r="L36" s="1"/>
  <c r="I36"/>
  <c r="L35"/>
  <c r="K35"/>
  <c r="I35"/>
  <c r="K34"/>
  <c r="L34" s="1"/>
  <c r="I34"/>
  <c r="K33"/>
  <c r="L33" s="1"/>
  <c r="I33"/>
  <c r="K32"/>
  <c r="L32" s="1"/>
  <c r="I32"/>
  <c r="L31"/>
  <c r="K31"/>
  <c r="I31"/>
  <c r="K30"/>
  <c r="L30" s="1"/>
  <c r="I30"/>
  <c r="K29"/>
  <c r="L29" s="1"/>
  <c r="I29"/>
  <c r="K28"/>
  <c r="L28" s="1"/>
  <c r="I28"/>
  <c r="K27"/>
  <c r="L27" s="1"/>
  <c r="I27"/>
  <c r="K26"/>
  <c r="L26" s="1"/>
  <c r="I26"/>
  <c r="K25"/>
  <c r="L25" s="1"/>
  <c r="I25"/>
  <c r="K24"/>
  <c r="L24" s="1"/>
  <c r="I24"/>
  <c r="L23"/>
  <c r="K23"/>
  <c r="I23"/>
  <c r="K22"/>
  <c r="L22" s="1"/>
  <c r="I22"/>
  <c r="K21"/>
  <c r="L21" s="1"/>
  <c r="I21"/>
  <c r="K20"/>
  <c r="L20" s="1"/>
  <c r="I20"/>
  <c r="L19"/>
  <c r="K19"/>
  <c r="I19"/>
  <c r="K18"/>
  <c r="L18" s="1"/>
  <c r="I18"/>
  <c r="K17"/>
  <c r="L17" s="1"/>
  <c r="I17"/>
  <c r="K16"/>
  <c r="L16" s="1"/>
  <c r="I16"/>
  <c r="L15"/>
  <c r="K15"/>
  <c r="I15"/>
  <c r="K14"/>
  <c r="L14" s="1"/>
  <c r="I14"/>
  <c r="K13"/>
  <c r="L13" s="1"/>
  <c r="I13"/>
  <c r="K12"/>
  <c r="L12" s="1"/>
  <c r="I12"/>
  <c r="K11"/>
  <c r="L11" s="1"/>
  <c r="I11"/>
  <c r="K10"/>
  <c r="L10" s="1"/>
  <c r="I10"/>
  <c r="K9"/>
  <c r="L9" s="1"/>
  <c r="I9"/>
  <c r="K8"/>
  <c r="L8" s="1"/>
  <c r="I8"/>
  <c r="L7"/>
  <c r="K7"/>
  <c r="I7"/>
  <c r="K6"/>
  <c r="L6" s="1"/>
  <c r="I6"/>
  <c r="K5"/>
  <c r="L5" s="1"/>
  <c r="I5"/>
  <c r="K4"/>
  <c r="L4" s="1"/>
  <c r="I4"/>
  <c r="Q13" i="1" l="1"/>
  <c r="S13"/>
  <c r="N14"/>
  <c r="M14"/>
  <c r="K14"/>
  <c r="J14"/>
  <c r="H14"/>
  <c r="G14"/>
  <c r="E14"/>
  <c r="D14"/>
  <c r="S11"/>
  <c r="S12"/>
  <c r="Q11"/>
  <c r="Q12"/>
  <c r="Q10"/>
  <c r="S10"/>
  <c r="S8"/>
  <c r="Q8"/>
  <c r="L8"/>
  <c r="AO9" i="31"/>
  <c r="AM30" l="1"/>
  <c r="AK30"/>
  <c r="AI30"/>
  <c r="AG30"/>
  <c r="AE30"/>
  <c r="AC30"/>
  <c r="AA30"/>
  <c r="Y30"/>
  <c r="W30"/>
  <c r="U30"/>
  <c r="S30"/>
  <c r="Q30"/>
  <c r="O30"/>
  <c r="M30"/>
  <c r="K30"/>
  <c r="I30"/>
  <c r="G30"/>
  <c r="E30"/>
  <c r="C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8"/>
  <c r="AO7"/>
  <c r="AO6"/>
  <c r="AO5"/>
  <c r="AO4"/>
  <c r="AO30" l="1"/>
  <c r="C11" i="20" l="1"/>
  <c r="D10" i="19"/>
  <c r="C10"/>
  <c r="E8"/>
  <c r="H8" s="1"/>
  <c r="I16" i="8"/>
  <c r="H16"/>
  <c r="G16"/>
  <c r="E10" i="19" l="1"/>
  <c r="F10" s="1"/>
  <c r="H10" s="1"/>
  <c r="P170" i="18" l="1"/>
  <c r="O170"/>
  <c r="N170"/>
  <c r="M170"/>
  <c r="P169"/>
  <c r="O169"/>
  <c r="N169"/>
  <c r="M169"/>
  <c r="P168"/>
  <c r="O168"/>
  <c r="N168"/>
  <c r="M168"/>
  <c r="P167"/>
  <c r="O167"/>
  <c r="N167"/>
  <c r="M167"/>
  <c r="P166"/>
  <c r="O166"/>
  <c r="N166"/>
  <c r="M166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59"/>
  <c r="O159"/>
  <c r="N159"/>
  <c r="M159"/>
  <c r="P158"/>
  <c r="O158"/>
  <c r="N158"/>
  <c r="M158"/>
  <c r="P157"/>
  <c r="O157"/>
  <c r="N157"/>
  <c r="M157"/>
  <c r="P156"/>
  <c r="O156"/>
  <c r="N156"/>
  <c r="M156"/>
  <c r="P155"/>
  <c r="O155"/>
  <c r="N155"/>
  <c r="M155"/>
  <c r="P154"/>
  <c r="O154"/>
  <c r="N154"/>
  <c r="M154"/>
  <c r="P153"/>
  <c r="O153"/>
  <c r="N153"/>
  <c r="M153"/>
  <c r="P152"/>
  <c r="O152"/>
  <c r="N152"/>
  <c r="M152"/>
  <c r="P151"/>
  <c r="O151"/>
  <c r="N151"/>
  <c r="M151"/>
  <c r="P150"/>
  <c r="O150"/>
  <c r="N150"/>
  <c r="M150"/>
  <c r="P149"/>
  <c r="O149"/>
  <c r="N149"/>
  <c r="M149"/>
  <c r="P148"/>
  <c r="O148"/>
  <c r="N148"/>
  <c r="M148"/>
  <c r="P147"/>
  <c r="O147"/>
  <c r="N147"/>
  <c r="M147"/>
  <c r="P146"/>
  <c r="O146"/>
  <c r="N146"/>
  <c r="M146"/>
  <c r="P145"/>
  <c r="O145"/>
  <c r="N145"/>
  <c r="M145"/>
  <c r="P144"/>
  <c r="O144"/>
  <c r="N144"/>
  <c r="M144"/>
  <c r="P143"/>
  <c r="O143"/>
  <c r="N143"/>
  <c r="M143"/>
  <c r="P142"/>
  <c r="O142"/>
  <c r="N142"/>
  <c r="M142"/>
  <c r="P141"/>
  <c r="O141"/>
  <c r="N141"/>
  <c r="M141"/>
  <c r="P140"/>
  <c r="O140"/>
  <c r="N140"/>
  <c r="M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O135"/>
  <c r="N135"/>
  <c r="M135"/>
  <c r="P134"/>
  <c r="O134"/>
  <c r="N134"/>
  <c r="M134"/>
  <c r="P133"/>
  <c r="O133"/>
  <c r="N133"/>
  <c r="M133"/>
  <c r="P132"/>
  <c r="O132"/>
  <c r="N132"/>
  <c r="M132"/>
  <c r="P131"/>
  <c r="O131"/>
  <c r="N131"/>
  <c r="M131"/>
  <c r="P130"/>
  <c r="O130"/>
  <c r="N130"/>
  <c r="M130"/>
  <c r="P129"/>
  <c r="O129"/>
  <c r="N129"/>
  <c r="M129"/>
  <c r="P128"/>
  <c r="O128"/>
  <c r="N128"/>
  <c r="M128"/>
  <c r="P127"/>
  <c r="O127"/>
  <c r="N127"/>
  <c r="M127"/>
  <c r="P126"/>
  <c r="O126"/>
  <c r="N126"/>
  <c r="M126"/>
  <c r="P125"/>
  <c r="O125"/>
  <c r="N125"/>
  <c r="M125"/>
  <c r="P124"/>
  <c r="O124"/>
  <c r="N124"/>
  <c r="M124"/>
  <c r="P123"/>
  <c r="O123"/>
  <c r="N123"/>
  <c r="M123"/>
  <c r="P122"/>
  <c r="O122"/>
  <c r="N122"/>
  <c r="M122"/>
  <c r="P121"/>
  <c r="O121"/>
  <c r="N121"/>
  <c r="M121"/>
  <c r="P120"/>
  <c r="O120"/>
  <c r="N120"/>
  <c r="M120"/>
  <c r="P119"/>
  <c r="O119"/>
  <c r="N119"/>
  <c r="M119"/>
  <c r="P118"/>
  <c r="O118"/>
  <c r="N118"/>
  <c r="M118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O110"/>
  <c r="N110"/>
  <c r="M110"/>
  <c r="P109"/>
  <c r="O109"/>
  <c r="N109"/>
  <c r="M109"/>
  <c r="P108"/>
  <c r="O108"/>
  <c r="N108"/>
  <c r="M108"/>
  <c r="P107"/>
  <c r="O107"/>
  <c r="N107"/>
  <c r="M107"/>
  <c r="P106"/>
  <c r="O106"/>
  <c r="N106"/>
  <c r="M106"/>
  <c r="P105"/>
  <c r="O105"/>
  <c r="N105"/>
  <c r="M105"/>
  <c r="P104"/>
  <c r="O104"/>
  <c r="N104"/>
  <c r="M104"/>
  <c r="P103"/>
  <c r="O103"/>
  <c r="N103"/>
  <c r="M103"/>
  <c r="P102"/>
  <c r="O102"/>
  <c r="N102"/>
  <c r="M102"/>
  <c r="P101"/>
  <c r="O101"/>
  <c r="N101"/>
  <c r="M101"/>
  <c r="P100"/>
  <c r="O100"/>
  <c r="N100"/>
  <c r="M100"/>
  <c r="P99"/>
  <c r="O99"/>
  <c r="N99"/>
  <c r="M99"/>
  <c r="P98"/>
  <c r="O98"/>
  <c r="N98"/>
  <c r="M98"/>
  <c r="P97"/>
  <c r="O97"/>
  <c r="N97"/>
  <c r="M97"/>
  <c r="P96"/>
  <c r="O96"/>
  <c r="N96"/>
  <c r="M96"/>
  <c r="P95"/>
  <c r="O95"/>
  <c r="N95"/>
  <c r="M95"/>
  <c r="P94"/>
  <c r="O94"/>
  <c r="N94"/>
  <c r="M94"/>
  <c r="P93"/>
  <c r="O93"/>
  <c r="N93"/>
  <c r="M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O83"/>
  <c r="N83"/>
  <c r="M83"/>
  <c r="P82"/>
  <c r="O82"/>
  <c r="N82"/>
  <c r="M82"/>
  <c r="P81"/>
  <c r="O81"/>
  <c r="N81"/>
  <c r="M81"/>
  <c r="P79"/>
  <c r="O79"/>
  <c r="N79"/>
  <c r="M79"/>
  <c r="P78"/>
  <c r="O78"/>
  <c r="N78"/>
  <c r="M78"/>
  <c r="P77"/>
  <c r="O77"/>
  <c r="N77"/>
  <c r="M77"/>
  <c r="P76"/>
  <c r="O76"/>
  <c r="N76"/>
  <c r="M76"/>
  <c r="P75"/>
  <c r="O75"/>
  <c r="N75"/>
  <c r="M75"/>
  <c r="P74"/>
  <c r="O74"/>
  <c r="N74"/>
  <c r="M74"/>
  <c r="P73"/>
  <c r="O73"/>
  <c r="N73"/>
  <c r="M73"/>
  <c r="P72"/>
  <c r="O72"/>
  <c r="N72"/>
  <c r="M72"/>
  <c r="P71"/>
  <c r="O71"/>
  <c r="N71"/>
  <c r="M71"/>
  <c r="P70"/>
  <c r="O70"/>
  <c r="N70"/>
  <c r="M70"/>
  <c r="P69"/>
  <c r="O69"/>
  <c r="N69"/>
  <c r="M69"/>
  <c r="P68"/>
  <c r="O68"/>
  <c r="N68"/>
  <c r="M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P18"/>
  <c r="O18"/>
  <c r="N18"/>
  <c r="M18"/>
  <c r="P14"/>
  <c r="O14"/>
  <c r="N14"/>
  <c r="M14"/>
  <c r="P13"/>
  <c r="O13"/>
  <c r="N13"/>
  <c r="M13"/>
  <c r="P12"/>
  <c r="O12"/>
  <c r="N12"/>
  <c r="M12"/>
  <c r="P11"/>
  <c r="O11"/>
  <c r="N11"/>
  <c r="M11"/>
  <c r="P14" i="1" l="1"/>
  <c r="O9"/>
  <c r="L9"/>
  <c r="L14" s="1"/>
  <c r="I9"/>
  <c r="I14" s="1"/>
  <c r="F9"/>
  <c r="F14" s="1"/>
  <c r="S9" l="1"/>
  <c r="Q9"/>
  <c r="O14"/>
  <c r="R14"/>
  <c r="S14" l="1"/>
  <c r="Q14"/>
</calcChain>
</file>

<file path=xl/sharedStrings.xml><?xml version="1.0" encoding="utf-8"?>
<sst xmlns="http://schemas.openxmlformats.org/spreadsheetml/2006/main" count="1995" uniqueCount="1217">
  <si>
    <t>कर्णाली प्रदेश सरकार</t>
  </si>
  <si>
    <t xml:space="preserve">भूमि व्यवस्था कृषि तथा सहकारी मन्त्रालय </t>
  </si>
  <si>
    <t>वीरेन्द्रनगर, सुर्खेत</t>
  </si>
  <si>
    <t>क्र.सं.</t>
  </si>
  <si>
    <t>बजेट उप-शीर्षक नं.</t>
  </si>
  <si>
    <t>आयोजना/ कार्यक्रमको नाम</t>
  </si>
  <si>
    <t>बार्षिक विनियोजित बजेट (रु हजारमा)</t>
  </si>
  <si>
    <t>बार्षिक बिनियोनको तुलनामा हालसम्ममा खर्च प्रतिशत</t>
  </si>
  <si>
    <t>चालु</t>
  </si>
  <si>
    <t xml:space="preserve">पुँजिगत </t>
  </si>
  <si>
    <t>जम्‍मा</t>
  </si>
  <si>
    <t>कर्णाली प्रदेश वित्तिय समान्निकरण कार्यक्रम प्रदेश सरकार</t>
  </si>
  <si>
    <t>संघ सशर्त अनुदान कार्यक्रम (PMAMP) कार्यक्रम</t>
  </si>
  <si>
    <t>संघ सशर्त अनुदान कार्यक्रम (अर्गानिक मिसन कार्यक्रम)</t>
  </si>
  <si>
    <t>संघ सशर्त अनुदान कार्यक्रम (रैथाने वाली प्रवर्द्धन कार्यक्रम)</t>
  </si>
  <si>
    <t>कार्यक्रमको एकमुष्‍ठ विवरण</t>
  </si>
  <si>
    <t>सदर गर्नेः</t>
  </si>
  <si>
    <t>आयोजना/ क्रियाकलापहरुको विवरण</t>
  </si>
  <si>
    <t>वार्षिक इकाई</t>
  </si>
  <si>
    <t>बार्षिक लक्ष्य संख्या</t>
  </si>
  <si>
    <t>दर्ता भएका प्रस्तावना संख्या</t>
  </si>
  <si>
    <t>छनौट भएका प्रस्तावना संख्या</t>
  </si>
  <si>
    <t>सम्झौता संख्या</t>
  </si>
  <si>
    <t>कार्यान्वयन भइरहेको संख्या</t>
  </si>
  <si>
    <t>सम्पन्न भएका आयोजनाको संख्या</t>
  </si>
  <si>
    <t>वार्षिक बजेट</t>
  </si>
  <si>
    <t>हालसम्मको खर्च</t>
  </si>
  <si>
    <t>कैफियत</t>
  </si>
  <si>
    <t>खाद्यान्न वाली वीउ वीतरण</t>
  </si>
  <si>
    <t>मे.टन./सख्या</t>
  </si>
  <si>
    <t>तरकारी वाली वीउ वितरण</t>
  </si>
  <si>
    <t>फलफूल विरुवा वितरण</t>
  </si>
  <si>
    <t>नर्सरी स्थापना</t>
  </si>
  <si>
    <t>संख्या</t>
  </si>
  <si>
    <t>चक्लावन्दी खेती प्रोत्साहन संचालन</t>
  </si>
  <si>
    <t>आलु विउ वितरण</t>
  </si>
  <si>
    <t>मौरी घार</t>
  </si>
  <si>
    <t>च्याउ वीउ वितरण</t>
  </si>
  <si>
    <t>पोका</t>
  </si>
  <si>
    <t>रैथाने वाली प्रवर्द्धन कार्यक्रम</t>
  </si>
  <si>
    <t>पटक</t>
  </si>
  <si>
    <t>श्रोत केन्द्र स्थापना तथा संचालन</t>
  </si>
  <si>
    <t xml:space="preserve">खोप संचालन कार्यक्रम </t>
  </si>
  <si>
    <t>शिविर संचालन (शिविरको नाम)</t>
  </si>
  <si>
    <t>कृषि सिचाई कार्यक्रम</t>
  </si>
  <si>
    <t>कृषि व्यवसाय प्रवर्द्धन कार्यक्रम</t>
  </si>
  <si>
    <t>लक्षित वर्ग विशेष कार्यक्रम</t>
  </si>
  <si>
    <t>कृषिमा आधारित उद्योग स्थापना</t>
  </si>
  <si>
    <t>कृषि उपज संकलन केन्द्र निर्माण तथा संचालन</t>
  </si>
  <si>
    <t>कृषि यान्त्रिकिकरण</t>
  </si>
  <si>
    <t>दुग्ध प्रवर्धन कार्यक्रम</t>
  </si>
  <si>
    <t>एक पालिका एक वाली वस्तु विकास कार्यक्रम</t>
  </si>
  <si>
    <t xml:space="preserve">भूमि व्यवस्था कृषि तथा सहकारी मन्त्रालय वीरेन्द्रनगर,  सुर्खेत </t>
  </si>
  <si>
    <t>अन्य भौतिक पुर्वाधार निर्माण</t>
  </si>
  <si>
    <t>मेशिनरी औजार उपकरण खरिद</t>
  </si>
  <si>
    <t>तालिम कार्यक्रम संचालन</t>
  </si>
  <si>
    <t xml:space="preserve">गोष्ठी सेमिनार </t>
  </si>
  <si>
    <t>आक्रस्मिक वाली संरक्षण सेवा</t>
  </si>
  <si>
    <t>किसान सुचिकरण तथा तथ्याङ्क संकलन</t>
  </si>
  <si>
    <t>प्रचारप्रसार तथा विज्ञापन</t>
  </si>
  <si>
    <t>प्राबिधिक बिद्यालय मार्फत प्रबिधि प्रसार (सिक्दै कमाउदै) कार्यक्रम</t>
  </si>
  <si>
    <t>प्रकाशन सामाग्री</t>
  </si>
  <si>
    <t>कृषि वजार मूल्य सूचना संकलन तथा प्रसारण</t>
  </si>
  <si>
    <t>बाली कटानी विवरण</t>
  </si>
  <si>
    <t>फिल्ड अनुगमन कार्यक्रम</t>
  </si>
  <si>
    <t>कोल्डस्टोर/रष्टिकस्टोर/संकलन केन्द्र निर्माण</t>
  </si>
  <si>
    <t xml:space="preserve">कृषि ब्यवसाय प्रवर्द्धन कार्यक्रम संचालन </t>
  </si>
  <si>
    <t>स्रोत केन्द्रहरुको रजिष्ट्रेशन/नबिकरण</t>
  </si>
  <si>
    <t>बाली/पशु बिमा सम्वन्धि कार्यक्रम</t>
  </si>
  <si>
    <t>रैथाने बाली प्रबर्धन कार्यक्रम (</t>
  </si>
  <si>
    <t>समुह सहकारी मार्फत कुटानी पिसानी मिल स्थापना</t>
  </si>
  <si>
    <t>प्राङ्गारिक मिशन कार्यक्रम संचालन</t>
  </si>
  <si>
    <t>व्लक विकास कार्यक्रम संचालन</t>
  </si>
  <si>
    <t>आकस्मि रोग नियन्त्रण तथा खोप कार्यक्रम</t>
  </si>
  <si>
    <t>पि.पि.आर खोप कार्यक्रम</t>
  </si>
  <si>
    <t>कृ.ग.कार्यक्रम संचालन तथा व्यवस्थापन</t>
  </si>
  <si>
    <t>उन्नत पशुपन्छी खरिद तथा वितरण</t>
  </si>
  <si>
    <t>माछा भुरा वितरण</t>
  </si>
  <si>
    <t>रोडकरिडोर कार्यक्रम संचालन</t>
  </si>
  <si>
    <t>इपिडिमियोलोजिकल रिपोर्टिङ्ग</t>
  </si>
  <si>
    <t>दैवि प्रकोप राहत उद्धार कायक्रम संचालन</t>
  </si>
  <si>
    <t>नया प्रविधिको परीक्षण प्रदर्शन</t>
  </si>
  <si>
    <t>नाम</t>
  </si>
  <si>
    <t xml:space="preserve">संभाव्यता अध्ययन </t>
  </si>
  <si>
    <t>भकारो सुधार</t>
  </si>
  <si>
    <t>संख्या/मे.टन.</t>
  </si>
  <si>
    <t>उन्नत घासवीउ/पशुआहार वितरण</t>
  </si>
  <si>
    <t>रोग/कुरा/रगत परिक्षण कार्यक्रम</t>
  </si>
  <si>
    <t xml:space="preserve">नोटः अन्य कार्यक्रममा भएको विवरण उल्लेख गर्नु हुन अनुरोध </t>
  </si>
  <si>
    <t>सूचना प्रकाशन/कार्यक्रम भएको मिति</t>
  </si>
  <si>
    <t>गरिएका क्रियाकलाप तथा ढाकिने क्षेत्रफल हे. /संख्या/ मे. टन. (उपलव्धी समेत)</t>
  </si>
  <si>
    <t>कार्यालयको नामः</t>
  </si>
  <si>
    <t>जिल्लाः</t>
  </si>
  <si>
    <t xml:space="preserve">क्रियाकलाप सङ्केत </t>
  </si>
  <si>
    <t>कार्यक्रम /क्रियाकलाप</t>
  </si>
  <si>
    <t>लक्ष</t>
  </si>
  <si>
    <t>प्रगति</t>
  </si>
  <si>
    <t>वित्तीय प्रगति प्रतिशत</t>
  </si>
  <si>
    <t>भारित प्रगति प्रतिशत</t>
  </si>
  <si>
    <t>बार्षिक लक्ष</t>
  </si>
  <si>
    <t>प्रथम चौमासिक लक्ष</t>
  </si>
  <si>
    <t>प्रथम चौमासिक प्रगति</t>
  </si>
  <si>
    <t xml:space="preserve">परिमाण </t>
  </si>
  <si>
    <t>भार</t>
  </si>
  <si>
    <t>बजेट</t>
  </si>
  <si>
    <t>बार्षिक बजेटको तुलनामा</t>
  </si>
  <si>
    <t xml:space="preserve">चौमासिक बजेटको तुलनामा </t>
  </si>
  <si>
    <t>बार्षिक भारको तुलनामा</t>
  </si>
  <si>
    <t>चौमासिक भारको तुलनामा</t>
  </si>
  <si>
    <t>अ</t>
  </si>
  <si>
    <t>पुजिगत कार्यक्रम</t>
  </si>
  <si>
    <t>11.6.2.5</t>
  </si>
  <si>
    <t>11.3.19.2</t>
  </si>
  <si>
    <t>11.6.13.2</t>
  </si>
  <si>
    <t>फनिर्चरहरु(कार्यालयको लागि फर्निचर फिक्चर्स)</t>
  </si>
  <si>
    <t>पुजिगत कार्यक्रम जम्मा</t>
  </si>
  <si>
    <t>आ</t>
  </si>
  <si>
    <t>चालु कार्यक्रम</t>
  </si>
  <si>
    <t>2.1.7.3</t>
  </si>
  <si>
    <t>कार्यालयको वेभसाइट नबिकरण तथा संचालन</t>
  </si>
  <si>
    <t>2.4.12.2</t>
  </si>
  <si>
    <t>बार्षिक पुस्तिका प्रकासन</t>
  </si>
  <si>
    <t>2.4.12.3</t>
  </si>
  <si>
    <t>बार्षिक प्रगति तथा प्रोफायल प्रकासन अध्यावधिक छपाइ खर्च</t>
  </si>
  <si>
    <t>2.4.12.4</t>
  </si>
  <si>
    <t>ब्रुसर , बुकलेट , फ्लेक्स छपाई</t>
  </si>
  <si>
    <t>2.4.13.1</t>
  </si>
  <si>
    <t>पत्र पत्रिका छपाइ खर्च</t>
  </si>
  <si>
    <t>2.4.13.2</t>
  </si>
  <si>
    <t>पत्र पत्रिका  तथा पुस्तकहरु</t>
  </si>
  <si>
    <t>2.4.14.1</t>
  </si>
  <si>
    <t>बिज्ञापन तथा सूचना प्रकाशन</t>
  </si>
  <si>
    <t>2.5.4.2</t>
  </si>
  <si>
    <t>वेवसाइट अपडेट तथा नवीकरण खर्च</t>
  </si>
  <si>
    <t>2.5.7.1</t>
  </si>
  <si>
    <t>व्यक्ति करार(सेवा तथा परामर्श  )</t>
  </si>
  <si>
    <t>2.5.7.3</t>
  </si>
  <si>
    <t>सब-इन्जिनियर करार (ब्यक्ति करार)</t>
  </si>
  <si>
    <t>2.5.7.4</t>
  </si>
  <si>
    <t>एक वडा एक कृषि प्राविधिक व्यवस्थापन तथा परिचालन (ब्याक्ति करार)</t>
  </si>
  <si>
    <t>2.6.1.1</t>
  </si>
  <si>
    <t>कर्मचारी क्षमता अभिबृद्धि तालिम</t>
  </si>
  <si>
    <t>2.6.4.2</t>
  </si>
  <si>
    <t>स्थलगत घुम्ती तालिम</t>
  </si>
  <si>
    <t>2.6.4.3</t>
  </si>
  <si>
    <t>जिल्लास्तर अगुवा कृषक तालिम</t>
  </si>
  <si>
    <t>2.6.4.4</t>
  </si>
  <si>
    <t>जिल्लास्तर अगुवा कृषक तालिम स्याउ खेती</t>
  </si>
  <si>
    <t>2.6.6.3</t>
  </si>
  <si>
    <t>चौमासिक समिक्षा गोष्ठी (स्थानिय कृषि विकास शाखा, उपप्रमुख र समन्वय प्रमुख उपप्रमुख सहित)</t>
  </si>
  <si>
    <t>2.6.6.48</t>
  </si>
  <si>
    <t>चौमासिक/वार्षिक प्रगती समिक्षा तथा योजना तर्जुमा गोष्ठी (अन्तरक्रीया)</t>
  </si>
  <si>
    <t>2.6.6.49</t>
  </si>
  <si>
    <t>पालिकामा कार्यरत कृषि शाखा प्रमुख तथा अन्य सरोकारवालाहरुसंग समन्वयात्मक कार्यक्रम</t>
  </si>
  <si>
    <t>2.7.5.11</t>
  </si>
  <si>
    <t>कृषि क्षेत्रमा शुसासन  तथा वेरुजु फर्छौट गोष्ठी संचालन</t>
  </si>
  <si>
    <t>2.7.5.13</t>
  </si>
  <si>
    <t>बार्षिक कार्यक्रम तथा उपलब्धी पुस्तीका प्रकाशन</t>
  </si>
  <si>
    <t>2.7.5.14</t>
  </si>
  <si>
    <t>प्रदेश स्तरमा आकस्मीक वाली संरक्षण सेवा</t>
  </si>
  <si>
    <t>2.7.5.73</t>
  </si>
  <si>
    <t>गरिव किसान सरकार हातेमालो कार्यक्रम</t>
  </si>
  <si>
    <t>2.7.5.85</t>
  </si>
  <si>
    <t>च्याउ उत्पादन प्रवर्द्धन कार्यक्रम</t>
  </si>
  <si>
    <t>2.7.5.244</t>
  </si>
  <si>
    <t>नीति तथा कार्यविधि निर्माण</t>
  </si>
  <si>
    <t>2.7.5.246</t>
  </si>
  <si>
    <t>व्यवस्थापन सूचना प्रणाली (MIS) निर्माण</t>
  </si>
  <si>
    <t>2.7.5.323</t>
  </si>
  <si>
    <t>कृषि वजार मूल्य सूचना संकलन तथा प्रसारण (स्थानिय रेडीयो र जिल्ला उद्योग बाणिज्य संघको साझेदारिमा)</t>
  </si>
  <si>
    <t>2.7.15.19</t>
  </si>
  <si>
    <t>एक वडा एक प्राविधिक व्यवस्थापन तथा परिचालन (अन्य सेवा करार)</t>
  </si>
  <si>
    <t>2.7.15.25</t>
  </si>
  <si>
    <t>सहकारी नमूना गाँउ कार्यक्रमको निरन्तरता</t>
  </si>
  <si>
    <t>2.7.15.27</t>
  </si>
  <si>
    <t>घुम्ती माटो परिक्षण सिविर संचालन</t>
  </si>
  <si>
    <t>2.7.15.48</t>
  </si>
  <si>
    <r>
      <t>मुख्यमन्त्री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Kalimati"/>
        <charset val="1"/>
      </rPr>
      <t>बिषेश कृषि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परियोजना सुन्तला कागती प्रवर्द्धन कार्यक्रम</t>
    </r>
  </si>
  <si>
    <t>2.7.15.50</t>
  </si>
  <si>
    <t>माटोको नमूना विश्लेषण</t>
  </si>
  <si>
    <t>2.7.15.85</t>
  </si>
  <si>
    <t>अर्गानिक मोडेल गाउं विकास कार्यक्रम निरन्तरता समेत</t>
  </si>
  <si>
    <t>2.7.15.91</t>
  </si>
  <si>
    <t>कार्यालयको वेभसाइट निर्माण गर्ने</t>
  </si>
  <si>
    <t>2.7.15.93</t>
  </si>
  <si>
    <t>बाली कटानि</t>
  </si>
  <si>
    <t>2.7.15.120</t>
  </si>
  <si>
    <t>2.7.15.174</t>
  </si>
  <si>
    <t>मेरो किसान मेरो अन्नदाता</t>
  </si>
  <si>
    <t>2.7.15.177</t>
  </si>
  <si>
    <t>अर्गानिक नमूना गाउ कार्यक्रम निरन्तरता तथा विस्तार</t>
  </si>
  <si>
    <t>2.7.15.182</t>
  </si>
  <si>
    <t>एक वडा एक कृषि तथा पशुसेवा प्राविधिक कार्यक्रम निरन्तरता</t>
  </si>
  <si>
    <t>2.7.15.185</t>
  </si>
  <si>
    <r>
      <t>भू-उपयोग नीति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कानून र गुरू योजनाका साथै भूमि समस्या समाधानका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निम्ति गठन आदेशबाट पारित भूमि समिति गठन तथा सञ्‍चालन</t>
    </r>
  </si>
  <si>
    <t>2.7.15.186</t>
  </si>
  <si>
    <r>
      <t>गरिव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लक्षित किसान सरकार हातेमालो कार्यक्रम निरन्तरता तथा विस्तार</t>
    </r>
  </si>
  <si>
    <t>2.7.15.187</t>
  </si>
  <si>
    <r>
      <t>दलित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अति विपन्न तथा लक्षित वर्ग विशेष एकिकृत नमूना अर्गानिक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कृषि प्रवर्द्धन कार्यक्रम (प्राविधिक सहित)</t>
    </r>
  </si>
  <si>
    <t>2.7.15.189</t>
  </si>
  <si>
    <t>सहकारी नमूना गाउ कार्यक्रम निरन्तरता तथा विस्तार</t>
  </si>
  <si>
    <t>2.7.15.190</t>
  </si>
  <si>
    <r>
      <t>गरिवि निवारणका लागि महिला सहकारी मार्फत उत्पादन तथा उद्यम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प्रवर्द्धन कार्यक्रम</t>
    </r>
  </si>
  <si>
    <t>2.7.15.191</t>
  </si>
  <si>
    <t>लक्षित वर्ग विशेष कार्यक्रम निरन्तरता तथा विस्तार</t>
  </si>
  <si>
    <t>2.7.15.276</t>
  </si>
  <si>
    <t>जिल्ला स्तरमा रहेका एग्रोभेटहरुको क्षमता अभिबृद्दि कार्यक्रम (जैविक विषादी नविनतम प्रविधिको जानकारी तथा अन्य २ दिने)</t>
  </si>
  <si>
    <t>2.7.15.278</t>
  </si>
  <si>
    <t>जिल्लामा वीउ उत्पादक नीजि फर्म, समूह, सहकारीको खडाबाली निरीक्षण (कार्यालयले) गर्ने</t>
  </si>
  <si>
    <t>2.7.15.286</t>
  </si>
  <si>
    <t>तरकारी वीउ उत्पादन कार्यक्रम</t>
  </si>
  <si>
    <t>2.7.15.288</t>
  </si>
  <si>
    <t>अलैची नर्सरी स्थापना</t>
  </si>
  <si>
    <t>2.7.15.372</t>
  </si>
  <si>
    <t>व्यावसायिक कृषक पहिचान तथा प्रेफाइल तयार</t>
  </si>
  <si>
    <t>2.7.15.375</t>
  </si>
  <si>
    <r>
      <t>कृषि प्रशोधन/उपकरण उद्योग स्थापना तथा संचालन निरन्तरता तथा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विस्तार</t>
    </r>
  </si>
  <si>
    <t>2.7.15.376</t>
  </si>
  <si>
    <r>
      <t>मौरी श्रोत केन्द्र स्थापनाका लागी पुर्वाधार निर्माण तथा संचालन -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निरन्तरता तथा विस्तार</t>
    </r>
  </si>
  <si>
    <t>2.7.15.379</t>
  </si>
  <si>
    <t>उन्नत बिउउत्पादन/बिजबृद्धी कार्यत्रम - खाद्यान्न तथा अन्य</t>
  </si>
  <si>
    <t>2.7.15.394</t>
  </si>
  <si>
    <t>कृषिजन्य बालिबस्तुहरूमा दैवि प्रकोप न्यूनिकरण कार्यक्रम (असिना, बाढि, पहिरो) बाक्लो प्लाष्टिकको प्रयोग सहित</t>
  </si>
  <si>
    <t>2.7.15.396</t>
  </si>
  <si>
    <t>नविनतम प्रविधिमा आधारित कृषि बाली वस्तुको प्रबर्द्धन कार्यक्रम ( किवी, अलैंची, हलुवावेद, पिकानट)</t>
  </si>
  <si>
    <t>2.7.15.399</t>
  </si>
  <si>
    <t>नमूना फलफूल (आँप र केरा) पकेट बिकास कार्यक्रम प्राबिधिक सहित</t>
  </si>
  <si>
    <t>2.7.15.400</t>
  </si>
  <si>
    <t>फलफूल खेती प्रबर्द्धन कार्यक्रम (कागती, सुन्तला, जुनार, किबि, ओखर, लिचि, अम्वा)</t>
  </si>
  <si>
    <t>2.7.15.406</t>
  </si>
  <si>
    <t>दलित अति विपन्न तथा लक्षित बर्ग बिषेश कार्यक्रम (कृषिसंग सम्बन्धित मात्र )</t>
  </si>
  <si>
    <t>2.7.15.415</t>
  </si>
  <si>
    <t>गरिव लक्षित किसान सरकार हातेमालो कार्यक्रम निरन्तरता तथा विस्तार</t>
  </si>
  <si>
    <t>2.7.15.459</t>
  </si>
  <si>
    <t>बीउ उत्पादन क्षेत्र बिस्तार (हे.) धान २०, मकै १५, गहुँ १५, कोदो २, फापर ०.५, आलु ५ र तरकारी (मुला०.५, प्याज ०.५, चौमासे सिमि ०.५, भिंण्डि)</t>
  </si>
  <si>
    <t>2.7.15.471</t>
  </si>
  <si>
    <t>कृषक वीमा अभिकर्ताको अभिमुखिकरण तालिम</t>
  </si>
  <si>
    <t>2.7.15.472</t>
  </si>
  <si>
    <t>फलफुल खेती तालिम जिल्ला स्तर</t>
  </si>
  <si>
    <t>2.7.15.475</t>
  </si>
  <si>
    <t>पालिकाका कर्मचारि/मह उत्पादन कृषक/उद्योग/निजि फार्म/समुह/ सहकारिका प्रतिनिधिहरू बाह्य मह व्यापारि संग मूल्य श्रंखला सम्बन्धि अन्तरक्रिया गोष्ठि</t>
  </si>
  <si>
    <t>2.7.15.481</t>
  </si>
  <si>
    <t>अगुवा कृषकस्तर व्यावसायिक तरकारि खेति सम्बन्धि तालिम जिल्ला स्तर</t>
  </si>
  <si>
    <t>2.7.15.493</t>
  </si>
  <si>
    <r>
      <t>गोठेमल तथा पिसाव ब्यवस्थापन</t>
    </r>
    <r>
      <rPr>
        <sz val="9"/>
        <color rgb="FF000000"/>
        <rFont val="Calibri"/>
        <family val="2"/>
        <scheme val="minor"/>
      </rPr>
      <t xml:space="preserve">\ </t>
    </r>
    <r>
      <rPr>
        <sz val="9"/>
        <color rgb="FF000000"/>
        <rFont val="Kalimati"/>
        <charset val="1"/>
      </rPr>
      <t>घरेलु जैविक विषादी तयारी</t>
    </r>
  </si>
  <si>
    <t>2.7.15.497</t>
  </si>
  <si>
    <t>तरकारी किट वितरण</t>
  </si>
  <si>
    <t>2.7.15.504</t>
  </si>
  <si>
    <t>बाली उपचार तथा माटो शिविर कार्यक्रम  (स्थानीय तहमा)</t>
  </si>
  <si>
    <t>2.7.15.525</t>
  </si>
  <si>
    <t>मूल/उन्नत बीउ खरिद तथा बितरण</t>
  </si>
  <si>
    <t>2.7.15.537</t>
  </si>
  <si>
    <t>हरेक गोठ, प्राङ्गारिक मलको श्रोत कार्यक।रम (भकारो सुधार कार्यक्रम) संचालन</t>
  </si>
  <si>
    <t>2.7.15.546</t>
  </si>
  <si>
    <t>चौमासिक वार्षिक प्रगती प्रतिवेदन तयारी तथा वुलेटीन प्रकाशन</t>
  </si>
  <si>
    <t>2.7.15.547</t>
  </si>
  <si>
    <t>मौरीपालन प्याकेज कार्यक्रम (आधुनिक घार र आवश्यक औजार उपकरण)</t>
  </si>
  <si>
    <t>2.7.15.548</t>
  </si>
  <si>
    <t>कृषि व्यवसाय प्रवर्द्धन कार्यक्रम (कृषि शिक्षा अध्ययन गरेका,विदेशवाट फर्केका,अपाङ्ग,एकल महिला, दलित, द्वन्द्ध पिडीत र कोरोना प्रभावित युवा लक्षित स्वरोजगार)</t>
  </si>
  <si>
    <t>2.7.15.550</t>
  </si>
  <si>
    <t>व्यवसायीक आलु खेती प्रवर्द्धन कार्यक्रम (खयन आलु,टी.पि.एस. र पि.वि.एस)</t>
  </si>
  <si>
    <t>2.7.15.551</t>
  </si>
  <si>
    <t>तरकारी बिउ (काउली समुह/ गाजर /केराउ आदि) उत्पादन स्रोत केन्द्र स्थापना</t>
  </si>
  <si>
    <t>2.7.15.552</t>
  </si>
  <si>
    <t>तरकारी बिउ ( केराउ/मूला/रायो आदि) उत्पादन स्रोत केन्द्र स्थापना</t>
  </si>
  <si>
    <t>2.7.15.553</t>
  </si>
  <si>
    <t>धानको बिउ उत्पादन केन्द्र स्थापना</t>
  </si>
  <si>
    <t>2.7.15.554</t>
  </si>
  <si>
    <t>मकै बिउ उत्पादन स्रोत केन्द्र स्थापना</t>
  </si>
  <si>
    <t>2.7.15.556</t>
  </si>
  <si>
    <t>गहुँ बिउ उत्पादन स्रोत केन्द्र स्थापना</t>
  </si>
  <si>
    <t>2.7.15.565</t>
  </si>
  <si>
    <r>
      <t>मूल बिउ/ उन्नत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Kalimati"/>
        <charset val="1"/>
      </rPr>
      <t>बितरण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तथा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Kalimati"/>
        <charset val="1"/>
      </rPr>
      <t>खरिद</t>
    </r>
  </si>
  <si>
    <t>2.7.15.567</t>
  </si>
  <si>
    <t>दिवश समारोह तथा मेला महोत्सव कार्यक्रम &lt; विश्व खाद्य दिवश  धान दिवश सहकारि दिवश विषादी सप्ताह तथा मेला महत्सव</t>
  </si>
  <si>
    <t>2.7.15.568</t>
  </si>
  <si>
    <t>एफ एम रेडियो पत्रपत्रिकावाट कार्यक्रम प्रचार प्रसार डकुमेन्डी जिङ्गल वुलेटिन पर्चा पम्पलेट आदि उत्पादन तथा प्रसारण</t>
  </si>
  <si>
    <t>2.7.15.577</t>
  </si>
  <si>
    <t>साझेदारीमा आधारित एक स्थानीय तह ( कृषि पशु सेवा) एक वाली उत्पादन विशेष कार्यक्रम</t>
  </si>
  <si>
    <t>2.7.15.580</t>
  </si>
  <si>
    <t>स्रोतमा सहुलियत (प्राङ्गारिक मल/ जैविक विषादी/ वीउ /वर्न/ नश्ल\ माछा भुरा आदि) को मुल्यमा सहुलिय अनुदान</t>
  </si>
  <si>
    <t>2.7.15.581</t>
  </si>
  <si>
    <t>लागत साझेदारीमा स्याउ जुस उद्योग स्थापना</t>
  </si>
  <si>
    <t>2.7.15.585</t>
  </si>
  <si>
    <t>कर्णाली व्राण्ड निर्माण / प्राङ्गागिक पदार्थ वजारीकरणका लागि सहयोग</t>
  </si>
  <si>
    <t>2.7.15.587</t>
  </si>
  <si>
    <t>कर्णालीको पहिचान निर्यात वालीहरु स्याउ /सिमी/ आलु /महको लागि वजारीकरण तथा निर्यातमा सहुलियत</t>
  </si>
  <si>
    <t>2.7.15.597</t>
  </si>
  <si>
    <t>कर्णाली ब्रान्ड निर्माण तथा प्रागारिक बस्तु बजारीकरणका लागि सहयोग</t>
  </si>
  <si>
    <t>2.7.15.598</t>
  </si>
  <si>
    <t>प्रयोगशालासहितको अर्गानिक कृषि विकास तथा अनुसन्धान केन्द्रका लागि सम्भाव्यता अध्ययन (सरकारी स्तर)</t>
  </si>
  <si>
    <t>2.7.15.599</t>
  </si>
  <si>
    <r>
      <t>महिला सहकारी मार्फत उत्पादन तथा उद्यम प्रबर्धन कार्यक्रम (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घुम्ती कोष)</t>
    </r>
  </si>
  <si>
    <t>2.7.15.600</t>
  </si>
  <si>
    <t>सहकारी मार्फत कृषि उद्यम प्रबर्धन कार्यक्रम</t>
  </si>
  <si>
    <t>2.7.15.603</t>
  </si>
  <si>
    <t>व्यवसायिक फलफूल  वगैचा स्थापना तथा क्षेत्र विस्तार (स्याउ ओखर सुन्तला कागती आंप केरा अन्य)</t>
  </si>
  <si>
    <t>2.7.15.604</t>
  </si>
  <si>
    <t>व्यवसायिक हिउदे फलफूल नर्सरी श्रोत केन्द्र स्थापना ( स्याउ/ओखर )</t>
  </si>
  <si>
    <t>2.7.15.606</t>
  </si>
  <si>
    <t>व्यवसायिक वर्षे फलफूल नर्सरी श्रोत केन्द्र स्थापना (सुन्तला/कागती/अन्य)</t>
  </si>
  <si>
    <t>2.7.15.607</t>
  </si>
  <si>
    <t>2.7.15.608</t>
  </si>
  <si>
    <t>प्राविधिक शिक्षालयहरुमा अर्गानिक कृषि प्रविधि प्रदर्शन तथा उत्पादन कार्यक्रम</t>
  </si>
  <si>
    <t>2.7.15.610</t>
  </si>
  <si>
    <t>2.7.15.611</t>
  </si>
  <si>
    <t>महिला सहकारी मार्फत कृषि उद्मम प्रबर्धन कार्यक्रम ( घुम्ती कोष)</t>
  </si>
  <si>
    <t>2.7.15.613</t>
  </si>
  <si>
    <t>Crop Monitoring का लागि प्रबिधिको प्रयोग</t>
  </si>
  <si>
    <t>2.7.15.620</t>
  </si>
  <si>
    <t>व्यबसायिक तरकारी खेतिमा ठुला ग्रिन/नेट हाउस निर्माणमा ५० प्रतिशत सहुलियत</t>
  </si>
  <si>
    <t>2.7.15.621</t>
  </si>
  <si>
    <t>च्याउ बिउ ( स्प्रोर) उत्पादनका लागि मेशिन तथा टनेलमा ५० प्रतिशत अनुदान</t>
  </si>
  <si>
    <t>2.7.15.622</t>
  </si>
  <si>
    <t>उन्नत जातको विरुवा वितरण (उन्नत स्याउ, ओखर, विरुवा )</t>
  </si>
  <si>
    <t>2.7.15.624</t>
  </si>
  <si>
    <r>
      <t>स्याउ वगैचामा हिउ तथा वर्षातको पानी संकलनका लागि थाईजार (घैटो)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सिचाई प्रविधि सञ्चालन</t>
    </r>
  </si>
  <si>
    <t>2.7.15.625</t>
  </si>
  <si>
    <t>कृषि उपज ढुवानीका लागि काटुनमा ५० प्रतिशत अनुदान</t>
  </si>
  <si>
    <t>2.7.15.627</t>
  </si>
  <si>
    <t>उन्नत बिउ (धान मकै गहुँ) उत्पादन गर्ने कृषकहरुलाइ उत्पादनको आधारमा प्रोत्सहान (सघ सगँको समन्वयमा)</t>
  </si>
  <si>
    <t>2.7.15.628</t>
  </si>
  <si>
    <t>2.7.15.629</t>
  </si>
  <si>
    <t>कृषि पर्यटक क्षेत्र निर्माण तथा पुष्पखेती सुदृढिकरण विनपा ३ काठकुवा</t>
  </si>
  <si>
    <t>2.7.15.633</t>
  </si>
  <si>
    <t>सुन्तला तथा कागती वेर्ना वितरण कार्यक्रम</t>
  </si>
  <si>
    <t>2.7.15.634</t>
  </si>
  <si>
    <t>केरा तथा आपको विरुवा /बेर्ना वितरण कार्यक्रम</t>
  </si>
  <si>
    <t>2.7.15.635</t>
  </si>
  <si>
    <t>किवीको विरुवा/बेर्ना वितरण कार्यक्रम</t>
  </si>
  <si>
    <t>2.7.15.636</t>
  </si>
  <si>
    <t>प्रि-फ्याब प्रविधिको कोल्डस्टोर (उत्पादक सहकारीबाट सञ्चालित)</t>
  </si>
  <si>
    <t>2.7.15.637</t>
  </si>
  <si>
    <t>रैथाने बाली प्रवर्द्धनको कार्यक्रम</t>
  </si>
  <si>
    <t>2.7.15.638</t>
  </si>
  <si>
    <t>प्राङ्गारिक मल उत्पादन प्रवर्द्धन कार्यक्रम</t>
  </si>
  <si>
    <t>2.7.16.12</t>
  </si>
  <si>
    <t>अर्गानिक कृषि क्षेत्रको वर्गिकरण</t>
  </si>
  <si>
    <t>2.7.18.142</t>
  </si>
  <si>
    <t>पशुपन्छी विमा सम्बन्धी सरोकारवालासँग अन्तरक्रिया कार्यक्रम</t>
  </si>
  <si>
    <t>2.7.18.256</t>
  </si>
  <si>
    <t>वार्षिक कृषि तथ्याङ्क अद्यावधिक गर्ने तथा पुस्तिका प्रकासन</t>
  </si>
  <si>
    <t>2.7.18.279</t>
  </si>
  <si>
    <t>उत्पादनमा आधारित प्रोत्साहन अनुदान कार्यक्रम</t>
  </si>
  <si>
    <t>2.7.25.1</t>
  </si>
  <si>
    <t>आकस्मिक बाली संरक्षण सेवा</t>
  </si>
  <si>
    <t>2.7.25.2</t>
  </si>
  <si>
    <t>रोग कीराको म्यूजियम व्यवस्थापन</t>
  </si>
  <si>
    <t>2.7.25.9</t>
  </si>
  <si>
    <t>वार्षिक प्रगति पुस्तिका प्रकाशन</t>
  </si>
  <si>
    <t>2.7.25.17</t>
  </si>
  <si>
    <t>सहकारि नमुना गाउँ बिकास कार्यक्रम प्राबिधिक सहित (निरन्तरता समेत )</t>
  </si>
  <si>
    <t>2.7.25.20</t>
  </si>
  <si>
    <r>
      <t>लसुन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प्याज</t>
    </r>
    <r>
      <rPr>
        <sz val="9"/>
        <color rgb="FF000000"/>
        <rFont val="Calibri"/>
        <family val="2"/>
        <scheme val="minor"/>
      </rPr>
      <t>,</t>
    </r>
    <r>
      <rPr>
        <sz val="9"/>
        <color rgb="FF000000"/>
        <rFont val="Kalimati"/>
        <charset val="1"/>
      </rPr>
      <t>अदुवा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बेसार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तरकारी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तथा खाद्यान्न प्रवर्द्धन</t>
    </r>
  </si>
  <si>
    <t>2.7.25.21</t>
  </si>
  <si>
    <t>५०% अनुदानमा हाते ट्याक्टर / पावर टिलर /  थ्रेसर मेशिन खरिदमा अनुदान</t>
  </si>
  <si>
    <t>2.7.25.22</t>
  </si>
  <si>
    <t>अर्गानिक नमाम गाँउ निरन्नतरता तथा विस्तार</t>
  </si>
  <si>
    <t>2.7.25.23</t>
  </si>
  <si>
    <r>
      <t>गरिव लक्षित किसान सरकार हातेमाले कार्यक्रम निरन्नतरता तथा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विस्तार</t>
    </r>
  </si>
  <si>
    <t>2.7.25.24</t>
  </si>
  <si>
    <t>सहकारी नमुना गाँउ कार्यक्रम निरन्तरता तथा विस्तार</t>
  </si>
  <si>
    <t>2.7.25.25</t>
  </si>
  <si>
    <r>
      <t>प्राबिधिक शिक्षालयमा अर्गानिक कृषि प्रबिधि प्रदर्शन तथा उत्पादन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कार्यक्रम</t>
    </r>
  </si>
  <si>
    <t>2.7.27.1</t>
  </si>
  <si>
    <t>विश्व खाङ्द्य दिवस धान दिवस अन्य दिवस</t>
  </si>
  <si>
    <t>2.8.1.1</t>
  </si>
  <si>
    <t>अनुगमन मुल्याङ्कन तथा कार्यक्रम कार्यान्वयन भ्रमण खर्च (अनुगमन, मुल्याङ्कन र भ्रमण )</t>
  </si>
  <si>
    <t>2.8.1.2</t>
  </si>
  <si>
    <t>कार्यक्रम कार्यान्यन अनुगमन खर्च</t>
  </si>
  <si>
    <t>2.8.1.4</t>
  </si>
  <si>
    <t>कार्यक्रम कार्यान्वयन अनुगमन</t>
  </si>
  <si>
    <t>2.8.1.9</t>
  </si>
  <si>
    <t>अनुगमन मुल्याङ्कन तथा कार्यक्रम कार्यान्वयन भ्रमण खर्च(अनुगमन, मुल्याङ्कन र भ्रमण )-हर्रे</t>
  </si>
  <si>
    <t>2.8.1.11</t>
  </si>
  <si>
    <t>अनुगमन, निरिक्षण तथा प्रतिवेदन</t>
  </si>
  <si>
    <t>2.8.2.1</t>
  </si>
  <si>
    <t>आन्तरिक भ्रमण (अनुगमन, मुल्याङ्कन र भ्रमण)</t>
  </si>
  <si>
    <t>2.8.2.4</t>
  </si>
  <si>
    <t>सरुवा भ्रमण खर्च</t>
  </si>
  <si>
    <t>2.8.2.8</t>
  </si>
  <si>
    <t>कार्यक्रम कार्यान्वयन तथा अन्य प्रशासनिक कार्यका लागि हुने भ्रमण</t>
  </si>
  <si>
    <t>2.9.1.1</t>
  </si>
  <si>
    <t>विमा तथा सवारी साधन नविकरण</t>
  </si>
  <si>
    <t>2.9.2.1</t>
  </si>
  <si>
    <t>मोटरसाइकल</t>
  </si>
  <si>
    <t>2.9.2.2</t>
  </si>
  <si>
    <t>चारपांग्रे सवारि साधन</t>
  </si>
  <si>
    <t>2.9.4.1</t>
  </si>
  <si>
    <t>नवीकरण (अन्य)</t>
  </si>
  <si>
    <t>2.9.6.1</t>
  </si>
  <si>
    <t>स्वागत तथा अतिथि सत्कार</t>
  </si>
  <si>
    <t>2.9.6.2</t>
  </si>
  <si>
    <t>2.9.6.3</t>
  </si>
  <si>
    <t>मासिक बैठक खाजा खर्च</t>
  </si>
  <si>
    <t>2.9.6.4</t>
  </si>
  <si>
    <t>चियापान खर्च</t>
  </si>
  <si>
    <t>2.9.6.7</t>
  </si>
  <si>
    <t>चियापान खर्च(कपुरकोट)</t>
  </si>
  <si>
    <t>2.9.8.1</t>
  </si>
  <si>
    <t>कार्यालयमा दैनिक चियापान खर्च तथा अतिथी सत्कार एवं जलपान</t>
  </si>
  <si>
    <t>2.9.9.1</t>
  </si>
  <si>
    <t>अन्य विविध खर्च(अन्य)</t>
  </si>
  <si>
    <t>2.9.9.4</t>
  </si>
  <si>
    <t>अन्य विवध खर्च</t>
  </si>
  <si>
    <t>5.1.11.1</t>
  </si>
  <si>
    <t>चक्लाबन्दी खेती प्रोत्साहन अनुदान कार्यक्रम</t>
  </si>
  <si>
    <t>5.1.11.2</t>
  </si>
  <si>
    <t>व्यावसायिक कृषकहरुलाई ब्याज अनुदान</t>
  </si>
  <si>
    <t>5.1.11.29</t>
  </si>
  <si>
    <t>सेलार स्टोर तथा रस्टिक स्टोर निर्माण तथा संचालन</t>
  </si>
  <si>
    <t>5.1.11.65</t>
  </si>
  <si>
    <t>समुह/सहकारी मार्फत प्रि फ्याब कोल्ड स्टोर निर्माण</t>
  </si>
  <si>
    <t>5.1.11.66</t>
  </si>
  <si>
    <t>कृषिमा आधारिक साना उध्योग स्थापना तथा संचालन</t>
  </si>
  <si>
    <t>8.1.3.2</t>
  </si>
  <si>
    <t>कार्यालय प्रयोजनको लागि घर भाडा</t>
  </si>
  <si>
    <t>8.1.8.1</t>
  </si>
  <si>
    <t>कृषि उत्पादन सामाग्रि ढुवानीका लागि सवारी साधन भाडा</t>
  </si>
  <si>
    <t>चालु कार्यक्रम जम्मा</t>
  </si>
  <si>
    <t>चालु र पुजीगत कार्यक्रम जम्मा</t>
  </si>
  <si>
    <t>भौतिक प्रगती प्रतिशत</t>
  </si>
  <si>
    <t>भारित प्रगती प्रतिशत</t>
  </si>
  <si>
    <t>कार्यक्रम वित्तिय प्रगती प्रतिशत</t>
  </si>
  <si>
    <t xml:space="preserve">तयार गर्ने </t>
  </si>
  <si>
    <t>सदर गर्ने</t>
  </si>
  <si>
    <t>इकाई</t>
  </si>
  <si>
    <t>कार्यक्रम</t>
  </si>
  <si>
    <t xml:space="preserve">प्रदेश समान्नीकरण </t>
  </si>
  <si>
    <t>प्रधानमन्त्री कृषि आधुनिकिकरण परियोजना (PmaMp)</t>
  </si>
  <si>
    <t>प्रदेश सरकार</t>
  </si>
  <si>
    <t>कर्णाली प्रदेश सुर्खेत</t>
  </si>
  <si>
    <t>सि.नं.</t>
  </si>
  <si>
    <t>वालीको किसिम</t>
  </si>
  <si>
    <t>क्षेत्रफल (हे. )</t>
  </si>
  <si>
    <t>उत्पादन (मे.टन.)</t>
  </si>
  <si>
    <t>उत्पादकत्व (मे.टन./हे.)</t>
  </si>
  <si>
    <t>उत्पादन घटी /वढी प्रतिशत</t>
  </si>
  <si>
    <t>रोगकिरा/वाडीपहिलो/ महामारी/ दैवि प्रकोप तथा अन्य अवस्था</t>
  </si>
  <si>
    <t>उत्पादन घट्नु /वढ्नुको मुख्य कारण</t>
  </si>
  <si>
    <t xml:space="preserve">कैफि. कुनै वालीको नयां जात लगाएको भए नाम उल्लेख गर्ने </t>
  </si>
  <si>
    <t>क</t>
  </si>
  <si>
    <t xml:space="preserve">खाद्यान्न वाली </t>
  </si>
  <si>
    <t>बर्षे धान</t>
  </si>
  <si>
    <t xml:space="preserve">गहुँ </t>
  </si>
  <si>
    <t>बर्षे मकै</t>
  </si>
  <si>
    <t>कोदो</t>
  </si>
  <si>
    <t>जौ</t>
  </si>
  <si>
    <t>फापर</t>
  </si>
  <si>
    <t>उवा</t>
  </si>
  <si>
    <t>चिनो</t>
  </si>
  <si>
    <t>कागुनो</t>
  </si>
  <si>
    <t>ख</t>
  </si>
  <si>
    <t>मुसुरो</t>
  </si>
  <si>
    <t>चना</t>
  </si>
  <si>
    <t>मास</t>
  </si>
  <si>
    <t>भटमास</t>
  </si>
  <si>
    <t>गहत</t>
  </si>
  <si>
    <t>रहर</t>
  </si>
  <si>
    <t>केराउ</t>
  </si>
  <si>
    <t>राजमा</t>
  </si>
  <si>
    <t>मस्याङ</t>
  </si>
  <si>
    <t>बोडी</t>
  </si>
  <si>
    <t>सिमी</t>
  </si>
  <si>
    <t>ग</t>
  </si>
  <si>
    <t>सर्स्यु/रायो</t>
  </si>
  <si>
    <t>तिल</t>
  </si>
  <si>
    <t>आलस</t>
  </si>
  <si>
    <t>झुसे तिल</t>
  </si>
  <si>
    <t>सूर्यमुखी</t>
  </si>
  <si>
    <t>घ</t>
  </si>
  <si>
    <t>‍औधोगिक वाली</t>
  </si>
  <si>
    <t>उखु</t>
  </si>
  <si>
    <t>कपास</t>
  </si>
  <si>
    <t>सनपाट</t>
  </si>
  <si>
    <t>बर्षे आलु</t>
  </si>
  <si>
    <t>हिउदे आलु</t>
  </si>
  <si>
    <t>पिडालु</t>
  </si>
  <si>
    <t>तरकारी वाली</t>
  </si>
  <si>
    <t xml:space="preserve">हिउदे तरकारी </t>
  </si>
  <si>
    <t>बर्षे तरकारी</t>
  </si>
  <si>
    <t>तरकारी वीउ</t>
  </si>
  <si>
    <t xml:space="preserve">हिउदे फलफुल </t>
  </si>
  <si>
    <t>वर्षे फलफूल</t>
  </si>
  <si>
    <t>अदुवा</t>
  </si>
  <si>
    <t>जिल्ला</t>
  </si>
  <si>
    <t>सि नं</t>
  </si>
  <si>
    <t>समुह</t>
  </si>
  <si>
    <t xml:space="preserve">रासायनिक मल </t>
  </si>
  <si>
    <t>प्र.चौ. माग</t>
  </si>
  <si>
    <t>प्र.चौ. आपूर्ति</t>
  </si>
  <si>
    <t>यूरिया</t>
  </si>
  <si>
    <t>डि.ए.पि</t>
  </si>
  <si>
    <t>पोटास</t>
  </si>
  <si>
    <t>जैबिक/प्राङ्गारिक</t>
  </si>
  <si>
    <t>प्रंगारिक मल</t>
  </si>
  <si>
    <t>जम्मा</t>
  </si>
  <si>
    <t>वाली</t>
  </si>
  <si>
    <t>कृषि उपजहरु विक्रि परिमाण मे.टन</t>
  </si>
  <si>
    <t>आम्दानी रु हजारमा</t>
  </si>
  <si>
    <t>जिल्ला बाहिर निकासी भएको भए वजार  शहर / देश</t>
  </si>
  <si>
    <t>जिल्ला भित्र</t>
  </si>
  <si>
    <t>जिल्ला बाहिर</t>
  </si>
  <si>
    <t>जम्मा मे टन</t>
  </si>
  <si>
    <t>जम्मा रु</t>
  </si>
  <si>
    <t>खाद्यन्नवाली</t>
  </si>
  <si>
    <t xml:space="preserve">सुन्तला </t>
  </si>
  <si>
    <t>स्याउ</t>
  </si>
  <si>
    <t>तरकारी</t>
  </si>
  <si>
    <t>कफि</t>
  </si>
  <si>
    <t>केरा</t>
  </si>
  <si>
    <t>मह</t>
  </si>
  <si>
    <t>आलु</t>
  </si>
  <si>
    <t>माछा</t>
  </si>
  <si>
    <t>आवश्यकता अनुसार प्रयोग गर्ने</t>
  </si>
  <si>
    <t xml:space="preserve">प्रथम प्रमासिक अवधिमा कृषि र पशुजन्य उपजहरुको खपत विवरण </t>
  </si>
  <si>
    <t>भूमि व्यवस्था कृषि तथा सहकारी मन्त्रालय</t>
  </si>
  <si>
    <t xml:space="preserve">वीरेन्द्रनगर,  सुर्खेत </t>
  </si>
  <si>
    <t>साझेदारी निकायको नाम</t>
  </si>
  <si>
    <t>साझेदारी गरिएको रकम रु</t>
  </si>
  <si>
    <t>निर्देशनालय कार्यालयको साझेदारी रकम रु</t>
  </si>
  <si>
    <t>जम्मा लगानी रकम रु</t>
  </si>
  <si>
    <t>साझेदारीमा गरिएका कार्यक्रमहरुको विवरण</t>
  </si>
  <si>
    <t>कार्यक्रमवाट भएको/ हुने उपलव्धीहरु</t>
  </si>
  <si>
    <t>रोजगारी श्रजना भएको संख्या</t>
  </si>
  <si>
    <t>कार्यालय</t>
  </si>
  <si>
    <t>प्राविधिक तर्फ</t>
  </si>
  <si>
    <t>प्रशासन  तर्फ</t>
  </si>
  <si>
    <t xml:space="preserve"> जम्मा</t>
  </si>
  <si>
    <t>रा.प.प्र.</t>
  </si>
  <si>
    <t>रा.प.द्धि.</t>
  </si>
  <si>
    <t>रा.प.तृ.</t>
  </si>
  <si>
    <t>रा.प.अनं.प्र. (प्रा.)</t>
  </si>
  <si>
    <t>रा.प.अनं.द्धि</t>
  </si>
  <si>
    <t>रा.प.अनं.प्र</t>
  </si>
  <si>
    <t>टा. ना.सु.</t>
  </si>
  <si>
    <t>ड्राइभर</t>
  </si>
  <si>
    <t>कार्यालय सहयोगी</t>
  </si>
  <si>
    <t>द.</t>
  </si>
  <si>
    <t>पू.</t>
  </si>
  <si>
    <t>रिक्त</t>
  </si>
  <si>
    <t>कार्यालय रहेको ठेगाना</t>
  </si>
  <si>
    <t>कार्यालय प्रमुखको ईमेल</t>
  </si>
  <si>
    <t>क.</t>
  </si>
  <si>
    <t>पुजीगतका कार्यक्रमहरु</t>
  </si>
  <si>
    <t>सि. नं.</t>
  </si>
  <si>
    <t>वार्षिक विनियोजन वजेट रु हजारमा</t>
  </si>
  <si>
    <t xml:space="preserve"> प्रथम चौमासिक विनियोजित बजेट रु हजारमा</t>
  </si>
  <si>
    <t>खर्च वजेट रु हजारमा</t>
  </si>
  <si>
    <t>कार्यक्रम संचालन गरिएको स्थान</t>
  </si>
  <si>
    <t xml:space="preserve"> कार्यक्रम संचालन गर्ने सहकारी संस्था/ समुह/ फार्मको नाम</t>
  </si>
  <si>
    <t xml:space="preserve">जिम्मेवार व्यक्ति </t>
  </si>
  <si>
    <t>सम्पर्क फोन</t>
  </si>
  <si>
    <t xml:space="preserve">हालसम्म कार्यक्रम संचालनमा गरिएका मुख्य मुख्य क्रियाकलापहरु </t>
  </si>
  <si>
    <t>संचालित कार्यक्रमवाट भएका मुख्य  उपलव्धीहरु</t>
  </si>
  <si>
    <t>विस्तार भएको क्षेत्रफल/लाभान्वित संख्या</t>
  </si>
  <si>
    <t>रोजगारीको श्रृजना</t>
  </si>
  <si>
    <t>कार्यक्रम सम्पन्न हुन नसकेको भए सोको कारण</t>
  </si>
  <si>
    <t>कैफि</t>
  </si>
  <si>
    <t>पालिकाको नाम</t>
  </si>
  <si>
    <t>वडा नं</t>
  </si>
  <si>
    <t>टोल</t>
  </si>
  <si>
    <t>क्षेत्रफल</t>
  </si>
  <si>
    <t>घरधुरी</t>
  </si>
  <si>
    <t>जनसंख्या</t>
  </si>
  <si>
    <t>दलित</t>
  </si>
  <si>
    <t>जनजाती</t>
  </si>
  <si>
    <t>अन्य</t>
  </si>
  <si>
    <t>पुरुष</t>
  </si>
  <si>
    <t>महिला</t>
  </si>
  <si>
    <t xml:space="preserve">पुजीगत जम्मा </t>
  </si>
  <si>
    <t>ख.</t>
  </si>
  <si>
    <t>चालु कार्यक्रमहरु</t>
  </si>
  <si>
    <t xml:space="preserve"> चालु जम्मा </t>
  </si>
  <si>
    <t>आवश्यकता अनुसार थप गर्न सकिने छ</t>
  </si>
  <si>
    <t>क्र सं</t>
  </si>
  <si>
    <t>बजेट उपशिर्ष नं.</t>
  </si>
  <si>
    <t>आयोजना/कार्यक्रमको नाम</t>
  </si>
  <si>
    <t>मूख्य मूख्य क्रियाकलाप</t>
  </si>
  <si>
    <t xml:space="preserve">खर्च वजेट रु हजारमा </t>
  </si>
  <si>
    <t>नपुग प्रगति स्थिति</t>
  </si>
  <si>
    <t>प्रगति नपुगका कारण</t>
  </si>
  <si>
    <t xml:space="preserve">लक्ष्य </t>
  </si>
  <si>
    <t>प्रगती</t>
  </si>
  <si>
    <t>PMAMP कार्यक्रम</t>
  </si>
  <si>
    <t>अर्गानिक मिसन कार्यक्रम</t>
  </si>
  <si>
    <t>प्रदेश समान्नीकरण</t>
  </si>
  <si>
    <t>विवरण</t>
  </si>
  <si>
    <t>यस आ.ब.को शुरुमा कायम हुन आएको बेरुजु</t>
  </si>
  <si>
    <t>यस आ.ब. मा थप हुन आएको बेरुजु</t>
  </si>
  <si>
    <t>जम्मा बेरुजु</t>
  </si>
  <si>
    <t>चालु आ.ब. को यस अवधिमा संपरिक्षण भएको बेरुजु</t>
  </si>
  <si>
    <t>फर्च्छ्योट प्रतिशत</t>
  </si>
  <si>
    <t>बाँकी बेरुजु</t>
  </si>
  <si>
    <t>जम्मा/एकमुष्ठ</t>
  </si>
  <si>
    <t>राजश्वको श्रोत</t>
  </si>
  <si>
    <t>राजश्व रकम</t>
  </si>
  <si>
    <t>कृषि तर्फ</t>
  </si>
  <si>
    <t xml:space="preserve">अर्गानिक मिसन कार्यक्रम </t>
  </si>
  <si>
    <t>प्रथम चौमासिक विनियोजित बजेट (रु हजारमा)</t>
  </si>
  <si>
    <t>प्रथम चौमासिक कार्यक्रम बजेट (रु हजारमा)</t>
  </si>
  <si>
    <t>कृषि समुह गठन तथा परिचालन</t>
  </si>
  <si>
    <t>कृषि सहकारी संस्था परिचालन</t>
  </si>
  <si>
    <t>कृषि तथा पशुपन्छी फार्म स्थापन तथा संचालन</t>
  </si>
  <si>
    <t>साझेदारीमा आधारित एक स्थानिय तह (कृषि/पशुसेवा) एक वाली उत्पादन विशेष कार्यक्रम</t>
  </si>
  <si>
    <t>कार्यक्रम छनौट भएको वडा</t>
  </si>
  <si>
    <t>छनौट भएको वाली</t>
  </si>
  <si>
    <t>क्षेत्रफल (हे.)</t>
  </si>
  <si>
    <t xml:space="preserve">सम्पर्क व्यक्ती </t>
  </si>
  <si>
    <t xml:space="preserve"> समस्या सम्बन्धि विबरण </t>
  </si>
  <si>
    <t>आयोजना कार्यान्वयनमा देखिएका मुख्य मुख्य समस्याहरु</t>
  </si>
  <si>
    <t>समस्या देखा पर्नुको कारण</t>
  </si>
  <si>
    <t>समस्या समाधान गर्न गरिएको प्रयास</t>
  </si>
  <si>
    <t>समस्या समाधानका लागि सुझाव</t>
  </si>
  <si>
    <t xml:space="preserve">  हाल कार्यरत कर्मचारीहरुको विवरण</t>
  </si>
  <si>
    <t xml:space="preserve">सि नं </t>
  </si>
  <si>
    <t>कार्यरत कर्मचारीहरुको नाम</t>
  </si>
  <si>
    <t>पद</t>
  </si>
  <si>
    <t>कार्यरत शाखा</t>
  </si>
  <si>
    <t>स्थायी ठेगाना</t>
  </si>
  <si>
    <t>सम्पर्क फो नं.</t>
  </si>
  <si>
    <t>Email Adress</t>
  </si>
  <si>
    <t xml:space="preserve">computer सम्वन्धी ज्ञन भएको नभएको </t>
  </si>
  <si>
    <t>स्थायी कार्यरत कर्मचारीहरु</t>
  </si>
  <si>
    <t>प्राविधिकको नाम</t>
  </si>
  <si>
    <t>कार्यरत पालिका</t>
  </si>
  <si>
    <t>अन्य विज्ञहरु</t>
  </si>
  <si>
    <t>पालिकामा कार्यरत प्राविधिकहरु</t>
  </si>
  <si>
    <t>सम्पर्क नं</t>
  </si>
  <si>
    <t>कर्णाली प्रदेशका कृषि तथा पशुपंछीहरुको श्रोत केन्द्रहरु विवरण</t>
  </si>
  <si>
    <t>कृषि/पशुसेवा श्रोत केन्द्रहरुको नाम</t>
  </si>
  <si>
    <t>श्रोत केन्द्र रहेको ठेगाना</t>
  </si>
  <si>
    <t xml:space="preserve">श्रोत केन्द्रमा रहेको संख्या/ गोटा/ परिमाण के कति छन उल्लेख गर्ने  </t>
  </si>
  <si>
    <t xml:space="preserve">श्रोत केन्द्रले गरेको आम्दानी रु हजार </t>
  </si>
  <si>
    <t>विमा गरिएको भए विमाङ्क रकम रु हजारमा</t>
  </si>
  <si>
    <t xml:space="preserve">विमा कम्पनी </t>
  </si>
  <si>
    <t xml:space="preserve">कैफियत </t>
  </si>
  <si>
    <t xml:space="preserve">सदर गर्ने </t>
  </si>
  <si>
    <t>सि. नं</t>
  </si>
  <si>
    <t>कार्यक्रमको नाम</t>
  </si>
  <si>
    <t>वजेट शिर्षक/ उपशिर्षक नं</t>
  </si>
  <si>
    <t>कार्यक्रम प्राप्त गर्ने (अनुदानग्राही) कृषक समुह/कृषि सहकारी संस्था/कृषि फर्म/कृषि उद्यमी सेवाग्राह्री नाम</t>
  </si>
  <si>
    <t>कार्यक्रम संचालन गरेको पालिका/वडा नं/ टोलको नाम</t>
  </si>
  <si>
    <t>कार्यक्रम संचालन स्थान</t>
  </si>
  <si>
    <t>सम्पर्क व्यक्तीको नाम</t>
  </si>
  <si>
    <t xml:space="preserve">कुल स्वीकृत विनियोजन वजेट रु हजारमा </t>
  </si>
  <si>
    <t>भुक्तानी भएको वजेट रु हजारमा</t>
  </si>
  <si>
    <t xml:space="preserve">अनुदानग्राहीवाट योगदान गरिएको वजेट रु हजारमा </t>
  </si>
  <si>
    <t>अनुदान कार्यक्रवाट गरिएको विवरणात्मक मुख्य क्रियाकलापहरु</t>
  </si>
  <si>
    <t xml:space="preserve"> कार्यालयको नामः                                                                                      </t>
  </si>
  <si>
    <t xml:space="preserve">अवधिः प्रथम चौमासिक                                                                                      </t>
  </si>
  <si>
    <t xml:space="preserve">सि न </t>
  </si>
  <si>
    <t>वालीको नाम</t>
  </si>
  <si>
    <t>लगाएको वालीको क्षत्रफल हे</t>
  </si>
  <si>
    <t xml:space="preserve">अनुमानित उत्पादन मे टन </t>
  </si>
  <si>
    <t>अविरल वर्षातका कारण भएको क्षती मेटन</t>
  </si>
  <si>
    <t>नोकसान प्रतिशत</t>
  </si>
  <si>
    <t>क्षति भएको पशुपछीं संख्या</t>
  </si>
  <si>
    <t xml:space="preserve">अनुमानित रकम रु हजारमा </t>
  </si>
  <si>
    <t>क्षति भएको वालीको मूल्य रकम रु हजारमा</t>
  </si>
  <si>
    <t>धान</t>
  </si>
  <si>
    <t>प्रथम चौमासिक खर्च (रु हजारमा)</t>
  </si>
  <si>
    <t>वालीनाली तथा पशुपन्छीहरुको विमाको विवरण</t>
  </si>
  <si>
    <t>विमा गरिएका वालीनाली/पशुपन्छीहरुको विवरण</t>
  </si>
  <si>
    <t>वालीनाली/पशुपन्छीको हे/संख्या</t>
  </si>
  <si>
    <t>फलफूल</t>
  </si>
  <si>
    <t>मसाला वाली</t>
  </si>
  <si>
    <t>पशुवस्तु</t>
  </si>
  <si>
    <t>पन्छी</t>
  </si>
  <si>
    <t>महुरी</t>
  </si>
  <si>
    <t>विमा कम्पनीको नाम</t>
  </si>
  <si>
    <t>जम्मा विमाङ्क रकम रु हजारमा</t>
  </si>
  <si>
    <t>क्षती वापतको विमा रकम रु हजारमा</t>
  </si>
  <si>
    <t xml:space="preserve">विमा गर्ने उद्यमी फार्म समुह र सहकारीको नाम </t>
  </si>
  <si>
    <t xml:space="preserve">सम्पर्क फोन न </t>
  </si>
  <si>
    <t>अनुगमन कर्ताको विवरण</t>
  </si>
  <si>
    <t>अनुगमन गरिएको कार्यक्रमको विवरण</t>
  </si>
  <si>
    <t>अनुगमन गरिएको मिति</t>
  </si>
  <si>
    <t>कार्यक्रममा स्वीकृत रकम रु हजारमा</t>
  </si>
  <si>
    <t>कार्यक्रममा भुक्तानी रकम रु हजारमा</t>
  </si>
  <si>
    <t>अनुगमनमा देखा परेका प्रतिफल तथा उपलव्धीहरु</t>
  </si>
  <si>
    <t xml:space="preserve">अनुगमन कार्यक्रमवाट देखा परेका समस्याहरु </t>
  </si>
  <si>
    <t>व्याज अनुदान कार्यक्रममा भएका गतिविधिहरु</t>
  </si>
  <si>
    <t>व्याज अनुदान प्रभाह गर्ने निकायहरु (वैक वित्तिय संस्था र सहकारी संस्था) को विवरण</t>
  </si>
  <si>
    <t>संस्थाले परिचालन गरेको रकम रु हजारमा</t>
  </si>
  <si>
    <t>प्रदेश सरकारले व्यहोर्ने व्याज अनुदान रकम रु हजारमा</t>
  </si>
  <si>
    <t xml:space="preserve">संख्या </t>
  </si>
  <si>
    <t xml:space="preserve">परिचालित कार्यक्रम </t>
  </si>
  <si>
    <t>लाभान्भित घरधुरी संख्या</t>
  </si>
  <si>
    <t>पालिकाको विवरण</t>
  </si>
  <si>
    <t>श्रोत केन्द्रवाट विक्री वितरण भएको कृषि जन्य/पशुपन्छी जन्य उपजहरुको विवरण</t>
  </si>
  <si>
    <t>स्थानीय तहहरूको कूल बजेटमा कृषि र पशुपन्छी तर्फ छुट्याइएको बजेटको तुलनात्मक विवरण</t>
  </si>
  <si>
    <t>स्थानीय तहको नाम</t>
  </si>
  <si>
    <t>स्थानीय तहको कूल बजेट रू हजारमा(संघीय र प्रदेश सशर्त समेत)</t>
  </si>
  <si>
    <t>कृषि तर्फ विनियोजित बजेट</t>
  </si>
  <si>
    <t>पशुपन्छी तर्फ विनियोजित बजेट</t>
  </si>
  <si>
    <t>२०७८/७९</t>
  </si>
  <si>
    <t>२०७७/७८</t>
  </si>
  <si>
    <t>२०७६/७७</t>
  </si>
  <si>
    <t>२०७५/७६</t>
  </si>
  <si>
    <t xml:space="preserve">कार्यालयको कार्यक्रममा सहजीकरण गर्ने एक पालिका एक कृषि प्राविधिकहरुको कार्य विवरण  </t>
  </si>
  <si>
    <t>एक पालिका एक कृषि प्राविधिकको नाम</t>
  </si>
  <si>
    <t>यस चौमासिक अवधिमा मुख्य मुख्य कार्य विवरण</t>
  </si>
  <si>
    <t>लाभान्वित घरधुरी संख्या</t>
  </si>
  <si>
    <t>लाभान्वित जनसंख्या</t>
  </si>
  <si>
    <t>आ.व.२०७९/०८० को प्रथम चौमासिक अवधिको हालसम्ममा संचालित कृषि विकास कार्यक्रम/आयोजनाहरुको लागि विनियोजित बजेट र खर्चको विवरण तपसिल वमोजिम रहेको छ ।</t>
  </si>
  <si>
    <t>आ.ब. २०७९।०८० को प्रथम चौमासिक प्रगति प्रतिवेदन</t>
  </si>
  <si>
    <t xml:space="preserve">                        अवधिः २०७९ साल श्रावण १ गते देखि २०७९ साल कार्तिक मसान्तसम्ममा                                                            </t>
  </si>
  <si>
    <t xml:space="preserve">     निर्देशनालय/कार्यालयको नाम                               अवधिः २०७९ साल श्रावण १ गते देखि २०७९ साल कार्तिक मसान्तसम्ममा                                </t>
  </si>
  <si>
    <t xml:space="preserve">         प्रथम चौमासिक अवधिमा संचालित कार्यक्रममा सेवा प्राप्त गर्ने अनुदान ग्राहिहरुको विवरण                         आ.व. 20७९/0८०</t>
  </si>
  <si>
    <t xml:space="preserve"> निर्देशनालय/कार्यालयको नाम                                                                          </t>
  </si>
  <si>
    <t xml:space="preserve">     अवधिः २०७९ साल श्रावण १ गते देखि २०७९ साल कार्तिक मसान्तसम्ममा                                                            </t>
  </si>
  <si>
    <t xml:space="preserve"> निर्देशनालय/कार्यालय                                  आ. व. २०७९/०८०</t>
  </si>
  <si>
    <t xml:space="preserve"> निर्देशनालय/कार्यालयको नाम                                                                   आ. व. २०७९/०८०</t>
  </si>
  <si>
    <t xml:space="preserve">मिति २०७९ साल श्रावण महिना देखि कार्तिक मसान्त भित्रमा भएको दैवि प्रकोप तथा अन्य अविरल वर्षाको कारण  वालीनाली तथा पशुपन्छीहरुको क्षतीको विवरण </t>
  </si>
  <si>
    <t xml:space="preserve"> रासायनिक/जैबिक मलखादको माग तथा आपुर्ती विवरण </t>
  </si>
  <si>
    <t>गत वर्ष ०७८.७९ को मल खपत मे.टन</t>
  </si>
  <si>
    <t>यस  वर्षको (०७९/०८०) खपत मे.टन प्रथम चौमासिक अवधि</t>
  </si>
  <si>
    <t xml:space="preserve"> निर्देशनालय/कार्यालयको नाम                                                        आ. व. २०७९/०८०</t>
  </si>
  <si>
    <t xml:space="preserve"> निर्देशनालय/कार्यालय                                   आ. व. २०७९/०८०</t>
  </si>
  <si>
    <t>कार्यालयको नामः- कृषि विकास कार्यालय …..                                                                             आ. व. २०७९/०८०</t>
  </si>
  <si>
    <t>२०७९/०८०</t>
  </si>
  <si>
    <t xml:space="preserve">आ व २०७९।०८० को वजेट वक्तव्यको कार्यक्रम </t>
  </si>
  <si>
    <t xml:space="preserve">उपभोग तथा प्रशासनि खर्च </t>
  </si>
  <si>
    <t>कृषि यान्त्रीकिकरण</t>
  </si>
  <si>
    <t xml:space="preserve">व्याज अनुदान </t>
  </si>
  <si>
    <t xml:space="preserve">गरिब तथा विपन्न लक्षित वर्ग विशेष </t>
  </si>
  <si>
    <t>सहकारी विकास कार्यक्रम</t>
  </si>
  <si>
    <t>प्रांगारिक कृषि प्रवर्द्धन, रैथाने बाली तथा पशुपन्छी विकास कार्यक्रम</t>
  </si>
  <si>
    <t>कृषि प्रविधि प्रवर्द्धन, कृषि प्रसार तथा खाद्य सुरक्षा कार्यक्रम</t>
  </si>
  <si>
    <t>भूमि व्यवस्थापन तथा भू-उपयोग कार्यक्रम</t>
  </si>
  <si>
    <t>साना सिंचाई निर्माण तथा मर्मत सम्भार कार्यक्रम</t>
  </si>
  <si>
    <t>स्याउ तथा ओखर विकास कार्यक्रम</t>
  </si>
  <si>
    <t>कृषि पुर्वाधार बिकास कार्यक्रम</t>
  </si>
  <si>
    <t>पशुपन्छी व्यवसाय प्रवर्द्धन, पशु स्वास्थ्य सेवा तथा प्रसार कार्यक्रम</t>
  </si>
  <si>
    <t>दुग्ध प्रवर्द्धन तथा पशुपन्छी आहारा विकास कार्यक्रम</t>
  </si>
  <si>
    <t>मत्स्य व्यवसाय प्रबर्द्धन कार्यक्रम</t>
  </si>
  <si>
    <t>पशु सेवा विभाग(संघ शसर्त अनुदान)</t>
  </si>
  <si>
    <t>कृषि विभाग(संघ शसर्त अनुदान)</t>
  </si>
  <si>
    <t>कृषि  विकास रणनीति अनुगमन तथा समन्वय कार्यक्रम(संघ शसर्त अनुदान)</t>
  </si>
  <si>
    <t>प्रधानमन्त्री कृषि आधुनिकिकरण परियोजना (संघ शसर्त अनुदान)</t>
  </si>
  <si>
    <t xml:space="preserve">जम्मा </t>
  </si>
  <si>
    <t>भूमि व्यवस्था कृषि तथा सहकारी मन्त्रालय, कर्णाली प्रदेश, सुर्खेत</t>
  </si>
  <si>
    <t>भूमि व्यवस्था तथा सहकारी रजिष्ट्रारको कार्यालय सुर्खेत</t>
  </si>
  <si>
    <t>एकिकृत कृषि प्रयोगशाला, सुर्खेत</t>
  </si>
  <si>
    <t>कृषि तथा पशुपन्छी व्यवसाय प्रवर्द्धन प्रशिक्षण केन्द्र, सुर्खेत</t>
  </si>
  <si>
    <t>कृषि विकास निर्देशनालय, सुर्खेत</t>
  </si>
  <si>
    <t>कृषि बिकास कार्यालय, कालिकोट</t>
  </si>
  <si>
    <t>कृषि बिकास कार्यालय, जुम्ला</t>
  </si>
  <si>
    <t>कृषि बिकास कार्यालय, हुम्ला</t>
  </si>
  <si>
    <t xml:space="preserve"> कृषि बिकास कार्यालय, सल्यान</t>
  </si>
  <si>
    <t>कृषि बिकास कार्यालय, डोल्पा</t>
  </si>
  <si>
    <t>कृषि बिकास कार्यालय, दैलेख</t>
  </si>
  <si>
    <t>कृषि बिकास कार्यालय, जाजरकोट</t>
  </si>
  <si>
    <t>कृषि बिकास कार्यालय, रुकुम पश्चिम</t>
  </si>
  <si>
    <t>कृषि बिकास कार्यालय, मुगु</t>
  </si>
  <si>
    <t xml:space="preserve">बागबानी बिकास केन्द्र, जुफाल डोल्पा </t>
  </si>
  <si>
    <t>बागबानी बिकास केन्द्र, दार्मा हुम्ला</t>
  </si>
  <si>
    <t>पशुपन्छी बिकास, निर्देशनालय, सुर्खेत</t>
  </si>
  <si>
    <t>पशु अस्पताल तथा पशु सेवा कार्यालय, दैलेख</t>
  </si>
  <si>
    <t>पशु अस्पताल तथा पशु सेवा कार्यालय, सल्यान</t>
  </si>
  <si>
    <t>पशु अस्पताल तथा पशु सेवा कार्यालय, हुम्ला</t>
  </si>
  <si>
    <t>पशु अस्पताल तथा पशु सेवा कार्यालय, मुगु</t>
  </si>
  <si>
    <t>पशु अस्पताल तथा पशु सेवा कार्यालय, डोल्पा</t>
  </si>
  <si>
    <t>पशु अस्पताल तथा पशु सेवा कार्यालय, जाजरकोट</t>
  </si>
  <si>
    <t>पशु अस्पताल तथा पशु सेवा कार्यालय, जुम्ला</t>
  </si>
  <si>
    <t>पशु अस्पताल तथा पशु सेवा कार्यालय, रुकुम पश्चिम</t>
  </si>
  <si>
    <t>पशु अस्पताल तथा पशु सेवा कार्यालय, कालिकोट</t>
  </si>
  <si>
    <t xml:space="preserve">दुई अरव अठतिस करोड छव्विस लाख  मात्र </t>
  </si>
  <si>
    <t xml:space="preserve">विनियोजन वजेट रकम रु हजारमा </t>
  </si>
  <si>
    <t xml:space="preserve">खर्च वजेट रकम रु हजारमा </t>
  </si>
  <si>
    <t>कुल जम्मा क्षति भएको वालीको मूल्य रकम रु हजारमा</t>
  </si>
  <si>
    <t>कार्यरत पालिकाको नाम</t>
  </si>
  <si>
    <t xml:space="preserve">कृपया आफ्नो कार्यालयको पछिल्लो स्वीकृत कार्यक्रम वमोजिम वनाउनु होला </t>
  </si>
  <si>
    <t xml:space="preserve"> दरवन्दी विवरण </t>
  </si>
  <si>
    <t xml:space="preserve">   मुख्य मुख्य कार्यक्रमहरुको विवरण </t>
  </si>
  <si>
    <t xml:space="preserve"> कार्यक्रम तथा आयोजनाहरुको विस्तृत प्रगति प्रतिवेदन</t>
  </si>
  <si>
    <t>प्रगति नपुग तथा कारण</t>
  </si>
  <si>
    <t>राजश्व विवरण</t>
  </si>
  <si>
    <t xml:space="preserve"> वेरुजु विवरण </t>
  </si>
  <si>
    <t xml:space="preserve">वालीनालीको क्षेत्रफल,  उत्पादन र उत्पादकत्वको  विवरण    </t>
  </si>
  <si>
    <t xml:space="preserve"> निकासी भएका कृषि उपजहरुको विवरण </t>
  </si>
  <si>
    <t xml:space="preserve">साझेदारीमा भए गरेका कार्यक्रमहरुको विवरण </t>
  </si>
  <si>
    <t xml:space="preserve">अनुगमन तथा निरीक्षण </t>
  </si>
  <si>
    <t xml:space="preserve">                         कार्यालयको नामः कृ बि का कालिकोट                                                                                                       आ व २०७९/०८०                               </t>
  </si>
  <si>
    <t xml:space="preserve">कर्णाली प्रदेश वित्तिय समान्निकरण कार्यक्रम प्रदेश सरकार </t>
  </si>
  <si>
    <t>प्रथम चौमाशिक खर्च प्रतिशत</t>
  </si>
  <si>
    <t xml:space="preserve">कृषि प्रबिधि प्रबर्धन प्रसार तथा खाद्य शुरक्षा </t>
  </si>
  <si>
    <t>साना सिचाइ निर्माण मर्मत सँभार</t>
  </si>
  <si>
    <t>बालकराम देबकोटा</t>
  </si>
  <si>
    <t>सम्झौता हुने प्रकृयामा रहेको</t>
  </si>
  <si>
    <t xml:space="preserve"> निर्देशनालय/कार्यालयको नाम कृ बि का कालिकोट                                      आ. व. २०७९/०८०</t>
  </si>
  <si>
    <t>कालीकोट</t>
  </si>
  <si>
    <t>२०७९।५।१३।</t>
  </si>
  <si>
    <t>प्रकृयाम</t>
  </si>
  <si>
    <t xml:space="preserve">       निर्देशनालय/प्रयोगशाला/कार्यालय/फार्म/केन्द्र नामः  कृबिका कालिकोट                                                                आ. व. २०७९/०८०</t>
  </si>
  <si>
    <t>सँख्या</t>
  </si>
  <si>
    <t>कृ बि का कालीकोट</t>
  </si>
  <si>
    <t>पोखरी सिचाई योजना</t>
  </si>
  <si>
    <t>पोखरी सिचाई योजनाहरुको विवरण (नाम/ ठेगाना सहित)</t>
  </si>
  <si>
    <t>पोखरीको क्षमता (पानी अटने लिटर)</t>
  </si>
  <si>
    <t xml:space="preserve"> नयां निर्माण सिचाई योजना (पानी अटने लिटर)</t>
  </si>
  <si>
    <t>पुरानो (मर्मत सिचाई योजना  (पानी अटने लिटर)</t>
  </si>
  <si>
    <t>जम्मा विस्तारित सिचाई योजना  (पानी अटने लिटर)</t>
  </si>
  <si>
    <t>विस्तारित सिंचित क्षेत्रफल (हे.)</t>
  </si>
  <si>
    <t>लाभान्वित जनसंख्या संख्या</t>
  </si>
  <si>
    <t>अनुदान लागत रकम रु हजारमा</t>
  </si>
  <si>
    <t>श्रमदान रकम रु हजारमा</t>
  </si>
  <si>
    <t xml:space="preserve">जम्मा लागत रकम रु हजारमा </t>
  </si>
  <si>
    <t>तामाखोला सल्लारुख सिमलटाकुरा पोखरी नरहरिनाथ ६</t>
  </si>
  <si>
    <t>१० घन मिटर</t>
  </si>
  <si>
    <t>पानी कोइरेला सिकुदेव सिचाइ पोखरी पचाल झरना १</t>
  </si>
  <si>
    <t>माथिल्लो चूलेनी पोखरी निर्माण पचालझरना गापा ३</t>
  </si>
  <si>
    <t>रिस्कोट सेरा सिचाइ पोखरी निर्माण सानीत्रिवेणी गापा ५</t>
  </si>
  <si>
    <t>खड्कवाडा सिचाइ पोखरी तिलागुफा ७</t>
  </si>
  <si>
    <t>होअ सिचाइ पोखरी तिलागुफा ११</t>
  </si>
  <si>
    <t>पसमखोला वडापार राम सिचाइ पोखरी निर्माण योजना शुभकालीका ४</t>
  </si>
  <si>
    <t>ढाकिरा पैराठा सिचाइ पोखरी पचालझरना गापा ३</t>
  </si>
  <si>
    <t>दैनिकर पोखरी पलाता ८</t>
  </si>
  <si>
    <t>जडायापानी पानी चखंली थोपा सिचाइ पलाता ७</t>
  </si>
  <si>
    <t>डोहोला प्रजै सिचाइ पोखरी शुभकालिका ३</t>
  </si>
  <si>
    <t>भडगाउ सिचाइ पोखरी निर्माण शुभकालिका ६</t>
  </si>
  <si>
    <t>बारेकोट सिचाइ पोखरी निर्माण शुभकालिका ७</t>
  </si>
  <si>
    <t>चुलेसी सिचाइ पोखरी शुभकालिका ८</t>
  </si>
  <si>
    <t>गल्ली सिचाइ पोखरी खडाचक्र ४</t>
  </si>
  <si>
    <t>गैरेकाँडा सिंचाई पोखरी राष्कोट १</t>
  </si>
  <si>
    <t>उपरगाउ पोखरि निर्माण रास्कोट नपा ८</t>
  </si>
  <si>
    <t>तल्लिकोट पोखरी सिचाइ राष्कोट नपा ९</t>
  </si>
  <si>
    <t>तल्लो शाखा सिचाइ पोखरी शुभकालिका २</t>
  </si>
  <si>
    <t>चिपल्पाखला सिचाइ पोखरी महावै ४</t>
  </si>
  <si>
    <t>सैन सिचाइ पोखरी निर्माण पलाता ६</t>
  </si>
  <si>
    <t>निगालीडाडा सिचाइ पोखरी निर्माण पलाता ७</t>
  </si>
  <si>
    <t>गडवाली चकुबारी सिचाइ पोखरी निर्माण पलाता ७</t>
  </si>
  <si>
    <t>भिमलराज सिचाइ पोखरी तिलागुफा ७ छाप्रे</t>
  </si>
  <si>
    <t>ताडि सिचाइ पोखरी निर्माण खडाचक्र ३</t>
  </si>
  <si>
    <t>बेडपातल सिचाइ पोखरी निर्माण तिलागुफा ६</t>
  </si>
  <si>
    <t>पारीखेत सिचाइ पोखरी निर्माण खाडाचक्र ४</t>
  </si>
  <si>
    <t>लामाढुङ्गा सिचाइ पोखरी निर्माण तिलागुफा ७</t>
  </si>
  <si>
    <t>गंगेखोला वाटागुडा सिचाइ पोखरी निर्माण राष्कोट १</t>
  </si>
  <si>
    <t>दुनिके सिचाइ पोखरी सान्नी त्रिवेणि ८</t>
  </si>
  <si>
    <t>भावन सिचाइ पोखरी निर्माण महावै 2</t>
  </si>
  <si>
    <t>तोलिगाउ सिचाइ पोखरी निर्माण शुभकालिका ८</t>
  </si>
  <si>
    <t>गल्ली सिचाइ पोखरी खाडाचक्र ४</t>
  </si>
  <si>
    <t>माझवाडा सिचाइ पोखरी निर्माण तिलागुफा-११</t>
  </si>
  <si>
    <t>लामी चिउरी सिचाइ पोखरी निर्माण शुभकालिका ८</t>
  </si>
  <si>
    <t>गारुवा सिचाइ पोखरी निर्माण खाडाचक्र ५</t>
  </si>
  <si>
    <t>घोडेढुङ्गा सिचाइ पोखरी निर्माण शुभकालिका ८</t>
  </si>
  <si>
    <t>लम्फुगाउ सिचाइ पोखरी निर्माण सान्नी त्रिवेणि ७</t>
  </si>
  <si>
    <t>तल्लोगाउ सिचाइ पोखरी निर्माण सान्नी त्रिवेणि ३ लुईपाटा</t>
  </si>
  <si>
    <t>भेरालाग्ना सिचाइ योजना पलाता ७</t>
  </si>
  <si>
    <t>सुनारटोल माथिल्लो डाँडा सिचाइ पोखरी निर्माण सान्नी त्रिवेणि ५</t>
  </si>
  <si>
    <t xml:space="preserve">विरियाचौर सिचाइ पोखरी निर्माण खाडाचक्र ११ </t>
  </si>
  <si>
    <t xml:space="preserve">गैरीलेख पोरीपातल सिचाइ पोखरी निर्माण सान्नी त्रिवेणि ४ </t>
  </si>
  <si>
    <t xml:space="preserve">तिलखुडेनी सिचाइ पोखरी निर्माण सान्नी त्रिवेणि ४ </t>
  </si>
  <si>
    <t>चुडीमुला पोखरी राष्कोट २</t>
  </si>
  <si>
    <t>नकुपानीमेला सिचाइ पोखरी सिचाइ महावै ३</t>
  </si>
  <si>
    <t xml:space="preserve">चौठी पाइप सिंचाई पोखरी निर्माण योजना पलाता गा.पा-९ </t>
  </si>
  <si>
    <t>ढाड भिक्म सिचाइ पोखरी निर्माण तिलागुफा-१</t>
  </si>
  <si>
    <t xml:space="preserve">ताउले सिचाइ पोखरी निर्माण महाबै-२ </t>
  </si>
  <si>
    <t xml:space="preserve">चामपाडा पोखरी निर्माण सान्नित्रिवेणि गापा-३ </t>
  </si>
  <si>
    <t>छिडेना सिचाइ पोखरी सिचाइ तिलागुफा ३</t>
  </si>
  <si>
    <t xml:space="preserve">सिमसेला सिंचाई पोखरी पचाल झरना७ </t>
  </si>
  <si>
    <t xml:space="preserve">विरुवाधार सिंचाई पोखरी सन्नीत्रिवेणी-४ </t>
  </si>
  <si>
    <t xml:space="preserve">खेतुली घरबार सिंचाई पोखरी पलता ७ </t>
  </si>
  <si>
    <t>खोरीया सिंचाई पोखरी महावै ६</t>
  </si>
  <si>
    <t>जिन्नर आमका रुख सिंचाई पोखरी पलाता ९</t>
  </si>
  <si>
    <t>भैसेखर्क सिंचाई पोखरी पलता ३</t>
  </si>
  <si>
    <t>बारेपानी सिंचाई पोखरी शुभकालीका ७(सिंचाइ प्रणालीको निर्माण)</t>
  </si>
  <si>
    <t>चङ्खेली सिंचाई पोखरी शुभकालीका ४</t>
  </si>
  <si>
    <t>राजदेव सिंचाई पोखरी पचाल झरणा ८ भिट्टा</t>
  </si>
  <si>
    <t>सियाला सिंचाई पोखरी खाँडाचक्र-3</t>
  </si>
  <si>
    <t xml:space="preserve">दानापातल सिंचाई पोखरी राष्कोट-५ </t>
  </si>
  <si>
    <t xml:space="preserve">घट्टेचौर सिंचाई पोखरी राष्कोट-१ </t>
  </si>
  <si>
    <t xml:space="preserve">बुठीके सिंचाई पोखरी सन्नीत्रिवेणी-२ </t>
  </si>
  <si>
    <t>क्यूरी जिउला सिंचाई पोखरी सन्नीत्रिवेणी ७</t>
  </si>
  <si>
    <t xml:space="preserve">रेखाकोटी सिंचाई पोखरी पचाल झरणा-६ </t>
  </si>
  <si>
    <t>ओखलढुंगा सिंचाई पोखरी राष्कोट ८</t>
  </si>
  <si>
    <t>गडीमुल सिंचाई पोखरी सन्नीत्रिवेणी ८</t>
  </si>
  <si>
    <t>मालडाँडा सिंचाई पोखरी सन्नित्रिवेणी-४</t>
  </si>
  <si>
    <t xml:space="preserve">पोरीपातल जौकेलेना सिमाने पोखरी मर्मत सन्नीत्रिवेणी-४ </t>
  </si>
  <si>
    <t xml:space="preserve">सिमडाडा सिंचाई पोखरी पचाल झरणा-३ </t>
  </si>
  <si>
    <t>कटेरा बैशिरुख सिंचाई पोखरी खाँडाचक्र-१०</t>
  </si>
  <si>
    <t xml:space="preserve">झिट्टा सिंचाई पोखरी पचाल झरणा-८ </t>
  </si>
  <si>
    <t xml:space="preserve">रकाल काटिया गहिरा सिंचाई पोखरी राष्कोट-७ </t>
  </si>
  <si>
    <t xml:space="preserve">ढुसासैनी सिचाई पोखरी पलाता २  </t>
  </si>
  <si>
    <t>सिउनागाउ चिउरीरुख पोखरी खाडाचक्र न पा - २</t>
  </si>
  <si>
    <t xml:space="preserve">गडिमुलबाट सिचाई पोखरी शान्नीत्रिवेणी गा पा-८ </t>
  </si>
  <si>
    <t xml:space="preserve">माथिल्लो काटिया वाउटे खोलिस पोखरी निर्माण पतालझरना ५ वाचकोट </t>
  </si>
  <si>
    <t xml:space="preserve">कालेखोला देखि डङसिलेसम्म नहरवा पाईप लाईन पोखरी निर्माण महावै ७ राम्नी </t>
  </si>
  <si>
    <t>नेवल पधेरा मुहान देखि चुल्ठी डाडा सिचाई पोखरी निर्माण नरहरीनाथ गापा-१</t>
  </si>
  <si>
    <t xml:space="preserve">सिर्मा भटराई टोल सिचाई पोखरी निर्माण शुभकालिका ५  </t>
  </si>
  <si>
    <t xml:space="preserve">बल्लेकाध पोखरी निर्माण खाडाचक्र न पा - ४ </t>
  </si>
  <si>
    <t xml:space="preserve">पोखरी सैनेडि सिचाई पोखरी खाडाचक्र  न पा-३ </t>
  </si>
  <si>
    <t xml:space="preserve">तुसारमुला सिचाई पोखरी ठाना शुभकालिका गा पा-४ </t>
  </si>
  <si>
    <t xml:space="preserve">सेरीलेद्द सिचाई पोखरी शुभकालिका - ५ </t>
  </si>
  <si>
    <t xml:space="preserve">धिरपोखरी बदालकोट खाडाचक्र न पा - ११ </t>
  </si>
  <si>
    <t xml:space="preserve">थापापानी खाना फडगाउ सिचाई पोखरी निर्माण शुभकालिका ५ </t>
  </si>
  <si>
    <t xml:space="preserve">कुईकेलबाडा सिचाई पोखरी  शुभकालिका गा पा २  </t>
  </si>
  <si>
    <t xml:space="preserve">सेरी सिचाई पोखरी शुभकालिका गा पा ५  </t>
  </si>
  <si>
    <t xml:space="preserve">करालेचौर कोल स्याउ सुन्तला फर्म सिचाई पोखरी निर्माण शुभकालिका ५ अधिकारीबाडा </t>
  </si>
  <si>
    <t xml:space="preserve">भरता सिचाई पोखरी निर्माण नरहरीनाथ गा पा  ३ </t>
  </si>
  <si>
    <t xml:space="preserve">दल्लै सिंचाई पोखरी निर्माण  शुभकललिका ४ </t>
  </si>
  <si>
    <t xml:space="preserve">माथिल्लो गुत्तु सिचाई पोखरी तिलागुफा न पा ४  </t>
  </si>
  <si>
    <t xml:space="preserve">राजा पानी सिचाई पोखरी निर्माण नरहरीनाथ गा पा १ </t>
  </si>
  <si>
    <t xml:space="preserve">करकला चाखा सिंचाई पोखरी निर्माण रास्कोट  ७ </t>
  </si>
  <si>
    <t xml:space="preserve">श्री चौर दलित बस्ती सिचाई पोखरी योजना तिलागुफा न पा ११ </t>
  </si>
  <si>
    <t xml:space="preserve">नाउली स्याउँ फारम सिंचाई पोखरी निर्माण  </t>
  </si>
  <si>
    <t>लिफ्ट सिचाई योजना</t>
  </si>
  <si>
    <t>लिफ्ट सिचाई योजनाहरुको विवरण (नाम/ ठेगाना सहित)</t>
  </si>
  <si>
    <t>लिफ्ट सिचाई योजनाको दुरी (कि.मी.)</t>
  </si>
  <si>
    <t xml:space="preserve"> नयां निर्माण सिचाई योजना (कि.मी.)</t>
  </si>
  <si>
    <t>पुरानो (मर्मत सिचाई योजना  कि.मी.)</t>
  </si>
  <si>
    <t>जम्मा विस्तारित सिचाई योजना  कि.मी.)</t>
  </si>
  <si>
    <t>सक्षम कृषि सहकारी द्धारा लिफ्ट सिचाई आयोजना शान्नित्रिबेणी ०२</t>
  </si>
  <si>
    <t>काम नभएको</t>
  </si>
  <si>
    <t>सिचाई कुलो पाईप तथा अन्य सिचाई योजना</t>
  </si>
  <si>
    <t xml:space="preserve"> सिचाई योजनाहरुको विवरण (नाम/ ठेगाना सहित)</t>
  </si>
  <si>
    <t>सिचाई योजनाको दुरी (कि.मी.)</t>
  </si>
  <si>
    <t>दैनिकर कृषि सिचाई योजना, पलाता-७</t>
  </si>
  <si>
    <t>तुसारखोला-सिराडी सिचाई कुलो, रासकोट-१</t>
  </si>
  <si>
    <t>बयलपाटा सिचाइ कूलो रास्कोट ७</t>
  </si>
  <si>
    <t>छेडा अहट सिमगडा पानीखेत चुकेचाका सचाइ कुलो रास्कोट नपा ८</t>
  </si>
  <si>
    <t>चौखोला देखि भकारेसम्म पूरानो कुलो निर्माण क्रमागत खाडाचक्र १०</t>
  </si>
  <si>
    <t>रिरेढुङ्गा देखि चुच्ने ढुङ्गसमेम कुलो दहचौर शुभकालिका ६</t>
  </si>
  <si>
    <t>राली खोला देखी वेहेत सम्म सिंचाई योजना खाडाचक्र २</t>
  </si>
  <si>
    <t xml:space="preserve">बगानेखोला चौथो हुँदै पहरोबडी पारिवन सि कु राष्कोट-७ </t>
  </si>
  <si>
    <t>थुमचौर समलागार पक्की कुलो शुमकालीका-८</t>
  </si>
  <si>
    <t xml:space="preserve">छेप्राखेत माझकुलो सिंचाई पचाल झरणा-८ </t>
  </si>
  <si>
    <t xml:space="preserve">गहु कुलो सिंचाई निर्माण नरहरीनाथ-३ </t>
  </si>
  <si>
    <t xml:space="preserve">ताउले छहरा देखि विरयाचौर सिचाई कुलो  निर्माण खाडाच्रक न पा - ११ </t>
  </si>
  <si>
    <t xml:space="preserve">दाहा तलसेरा सिचाइ कुलो खाँडाचक्र न.पा.-६ </t>
  </si>
  <si>
    <t xml:space="preserve"> कृषि विकास कार्यालय  कालिकोट वाट आ.व. २०७८/०७९ मा निर्माण गरिएको कृषि सिचाई सम्बन्धी विवरण</t>
  </si>
  <si>
    <t>कार्यालयको नाम कृषि बिकास कार्यालय कालिकोट</t>
  </si>
  <si>
    <t>खाडाचक्र नगरपालिका ०१ कालिकोट</t>
  </si>
  <si>
    <t xml:space="preserve">कार्यालयको ईमेल ठेगाना adokalikot@gmail.com                             फोन न </t>
  </si>
  <si>
    <t>कार्यालय प्रमुखको नाम बालकराम देवकोटा                              फोन न</t>
  </si>
  <si>
    <t>कार्यालयको सुचना अधिकारीको नामः चन्द्र बहादुर शाही                    फोन न                ईमेल ठेगाना</t>
  </si>
  <si>
    <t xml:space="preserve">कार्यालयको योजना शाखामा कार्यरत कर्मचारीको नामः रमाकान्त खनाल          फोन न              ईमेल ठेगना </t>
  </si>
  <si>
    <t>चन्द्र बहादुर शाही</t>
  </si>
  <si>
    <t>साबित्री घिमिरे</t>
  </si>
  <si>
    <t>गणेश बहादुर बुढा</t>
  </si>
  <si>
    <t>बालकराम देवकोटा</t>
  </si>
  <si>
    <t>नि. प्रमुख</t>
  </si>
  <si>
    <t>कार्यालय प्रमुख</t>
  </si>
  <si>
    <t>चन्दनाथ जुम्ला</t>
  </si>
  <si>
    <t>bramdevkota2016@gmail.com</t>
  </si>
  <si>
    <t>भएको</t>
  </si>
  <si>
    <t>बागवानी</t>
  </si>
  <si>
    <t>शुभकालिका-७, कालीकोट</t>
  </si>
  <si>
    <t>chandrashahi555@gmail.com</t>
  </si>
  <si>
    <t>कृषि प्रसार</t>
  </si>
  <si>
    <t>बागमती-३, ललितपुर</t>
  </si>
  <si>
    <t>sabitri.ghimire456@gmail.com</t>
  </si>
  <si>
    <t>ना सु</t>
  </si>
  <si>
    <t>प्रशासन</t>
  </si>
  <si>
    <t>तिलागुफा ०५ कालिकोट</t>
  </si>
  <si>
    <t>kindfulshyam89@gmail.com</t>
  </si>
  <si>
    <t>बिश्वामित्र उपाध्याय</t>
  </si>
  <si>
    <t>लेखापाल</t>
  </si>
  <si>
    <t>लेखा</t>
  </si>
  <si>
    <t>तातोपानी-४, जुम्ला</t>
  </si>
  <si>
    <t>bmu2065@gmail.com</t>
  </si>
  <si>
    <t>रमाकान्त खनाल</t>
  </si>
  <si>
    <t>कृषि प्राबिधिक (सहायक स्तर पाँचौ)</t>
  </si>
  <si>
    <t>गुलरीया-२, बर्दिया</t>
  </si>
  <si>
    <t>nishchal.bro04@gmail.com</t>
  </si>
  <si>
    <t>राजेन्द्र बहादुर सिंह</t>
  </si>
  <si>
    <t>ना.प्रा.स.</t>
  </si>
  <si>
    <t>कुशे-८, जाजरकोट</t>
  </si>
  <si>
    <t>bsingh1310@gmail.com</t>
  </si>
  <si>
    <t>जगत बहादुर शाही</t>
  </si>
  <si>
    <t>का.स.</t>
  </si>
  <si>
    <t>गुराँस-३, दैलेख</t>
  </si>
  <si>
    <t>नभएको</t>
  </si>
  <si>
    <t>डिल्लीसर पाण्डे</t>
  </si>
  <si>
    <t>खाडाचक्र-३, कालीकोट</t>
  </si>
  <si>
    <t>खाडाचक्र न.पा.</t>
  </si>
  <si>
    <t>परशुराम काफ्ले</t>
  </si>
  <si>
    <t>अधिकृत</t>
  </si>
  <si>
    <t>khandachakra.manma@gmail.com</t>
  </si>
  <si>
    <t>महाबु-६, दैलेख</t>
  </si>
  <si>
    <t>रास्कोट न.पा.</t>
  </si>
  <si>
    <t>धिरेन्द्रराज न्यौपाने</t>
  </si>
  <si>
    <t>प्रा.स.</t>
  </si>
  <si>
    <t>raskotnagarpalika@gmail.com</t>
  </si>
  <si>
    <t>रास्कोट-९, कालीकोट</t>
  </si>
  <si>
    <t>तिलागुफा न.पा.</t>
  </si>
  <si>
    <t>पदम बहादुर शाही</t>
  </si>
  <si>
    <t>tilagufamun@gmail.com</t>
  </si>
  <si>
    <t>तिलागुफा-६, कालीकोट</t>
  </si>
  <si>
    <t>पचालझरणा गा.पा.</t>
  </si>
  <si>
    <t>परेग ब. शाही</t>
  </si>
  <si>
    <t>ito.pachaljharanamun@gmail.com</t>
  </si>
  <si>
    <t>पचालझरणा-८, कालीकोट</t>
  </si>
  <si>
    <t>पलाँता गा.पा.</t>
  </si>
  <si>
    <r>
      <t>उत्तम</t>
    </r>
    <r>
      <rPr>
        <sz val="10"/>
        <color rgb="FF000000"/>
        <rFont val="Kaliamti"/>
      </rPr>
      <t xml:space="preserve"> शाही</t>
    </r>
  </si>
  <si>
    <t>करार</t>
  </si>
  <si>
    <t>ito.palatamun@gmail.com</t>
  </si>
  <si>
    <t>नरहरिनाथ-६, कालीकोट</t>
  </si>
  <si>
    <t>नरहरिनाथ गा.पा</t>
  </si>
  <si>
    <t>रणधिर शाही</t>
  </si>
  <si>
    <t>OVOT</t>
  </si>
  <si>
    <t>naraharinathgapa@gmail.com</t>
  </si>
  <si>
    <t>नरहरिनाथ-३, कालीकोट</t>
  </si>
  <si>
    <t>शुभकालिका गा.पा.</t>
  </si>
  <si>
    <r>
      <t>सूर्य</t>
    </r>
    <r>
      <rPr>
        <sz val="10"/>
        <color rgb="FF000000"/>
        <rFont val="Kaliamti"/>
      </rPr>
      <t xml:space="preserve"> रावल</t>
    </r>
  </si>
  <si>
    <t>ito.kalikamunkalikot@gmail.com</t>
  </si>
  <si>
    <t>नारायण-१, दैलेख</t>
  </si>
  <si>
    <t>महाबै गा.पा.</t>
  </si>
  <si>
    <t>किरण सिकर्मी</t>
  </si>
  <si>
    <t>mahawaimun@gmail.com</t>
  </si>
  <si>
    <t>कनकासुन्दरी-७, जुम्ला</t>
  </si>
  <si>
    <t>सान्नित्रिबेणी गा.पा</t>
  </si>
  <si>
    <t>प्रेम शार्की</t>
  </si>
  <si>
    <t>ito.strm@gmail.com</t>
  </si>
  <si>
    <t>सान्नीत्रिबेणी-६, कालीकोट</t>
  </si>
  <si>
    <t>धुर्ब बराल</t>
  </si>
  <si>
    <t>अर्गानिक कृषि प्र.अ.</t>
  </si>
  <si>
    <t>प्राङ्गारिक शाखा</t>
  </si>
  <si>
    <t>रास्कोट ०२ कालिकोट</t>
  </si>
  <si>
    <t>प्रशान्त अधिकारी</t>
  </si>
  <si>
    <t>ब्लक बिकास अधिकृत</t>
  </si>
  <si>
    <t>ब्लक बिकास शाखा</t>
  </si>
  <si>
    <t>कटारी न पा उदयपुर</t>
  </si>
  <si>
    <t xml:space="preserve">aprashant709@gmail.com </t>
  </si>
  <si>
    <t>योजना</t>
  </si>
  <si>
    <t>प्रदेश/अन्य करारमा कार्यरत कर्मचारीहरु</t>
  </si>
  <si>
    <t>चन्द्रा नेपाल</t>
  </si>
  <si>
    <t>बा.सं.अ.</t>
  </si>
  <si>
    <t>बालीसंरक्षण</t>
  </si>
  <si>
    <t>सिंजा-१, जुम्ला</t>
  </si>
  <si>
    <t>nepalc067@gmail.com</t>
  </si>
  <si>
    <t>बुद्ध बि.क.</t>
  </si>
  <si>
    <t>बाग.बि.अ.</t>
  </si>
  <si>
    <t>बागबानी</t>
  </si>
  <si>
    <t>बैजनाथ-५, बाँके</t>
  </si>
  <si>
    <t>buddha.bk150@gmail.com</t>
  </si>
  <si>
    <t>ललितजन भट्टराई</t>
  </si>
  <si>
    <t>सान्नीत्रिबेणी</t>
  </si>
  <si>
    <t>खाडाचक्र-६</t>
  </si>
  <si>
    <t>bhattarailalijan123@gmail.com</t>
  </si>
  <si>
    <t>रोसन कुमार पाण्डे</t>
  </si>
  <si>
    <t>खाडाचक्र</t>
  </si>
  <si>
    <t>खाडाचक्र-३</t>
  </si>
  <si>
    <t>धनशोभा बुढा</t>
  </si>
  <si>
    <t>नरहरिनाथ</t>
  </si>
  <si>
    <t>नरहरिनाथ-४</t>
  </si>
  <si>
    <t>एलिजा उपाध्याय</t>
  </si>
  <si>
    <t>खाडाचक्र ०१</t>
  </si>
  <si>
    <t>जुनपुरा शाही</t>
  </si>
  <si>
    <t>सरस्वति भण्डारी</t>
  </si>
  <si>
    <t>बिरिन्द्रा शाही</t>
  </si>
  <si>
    <t>सिर्जना शाही</t>
  </si>
  <si>
    <t>गोर्ख बि क</t>
  </si>
  <si>
    <t>डम्मर शाही</t>
  </si>
  <si>
    <t>महाबै शुभकालिका</t>
  </si>
  <si>
    <t>नरहरीनाथ</t>
  </si>
  <si>
    <t>शान्नित्रिवेणी</t>
  </si>
  <si>
    <t>तिलागुफा</t>
  </si>
  <si>
    <t>पलाता</t>
  </si>
  <si>
    <t>रास्कोट</t>
  </si>
  <si>
    <t>शुभकालिका-५</t>
  </si>
  <si>
    <t>नरहरिनाथ-८</t>
  </si>
  <si>
    <t>शान्नित्रिबेणी ०४</t>
  </si>
  <si>
    <t>तिलागुफा ०३</t>
  </si>
  <si>
    <t>बेगम बहुमुखि नर्सरी</t>
  </si>
  <si>
    <t xml:space="preserve">रोकाया एग्रो फरेष्टि </t>
  </si>
  <si>
    <t xml:space="preserve">कोपिला फलफुल नर्सरी </t>
  </si>
  <si>
    <t>खाडाचक्र ११</t>
  </si>
  <si>
    <t xml:space="preserve">जागरुप हिउदे नर्सरी </t>
  </si>
  <si>
    <t>रास्कोट ०२</t>
  </si>
  <si>
    <t xml:space="preserve">दिपमोति हिउदे नर्सरी </t>
  </si>
  <si>
    <t>खाडाचक्र १०</t>
  </si>
  <si>
    <t xml:space="preserve">परेकमाला बर्षे नर्सरी </t>
  </si>
  <si>
    <t>शुभकालिका ०५</t>
  </si>
  <si>
    <t>टेक्टिस हिउदे नर्सरी</t>
  </si>
  <si>
    <t>तिलागुफा ११</t>
  </si>
  <si>
    <t>गहुको बिउ स्रोतकेन्द्र स्थापना</t>
  </si>
  <si>
    <t>महिला उत्थान कृषि बचत तथा ऋण सहकारी संस्था लि</t>
  </si>
  <si>
    <t>सरीता रोकाया</t>
  </si>
  <si>
    <t>तिला कर्णाली फलफुल तथा तरकारी उत्पादन कृषक समुह</t>
  </si>
  <si>
    <t>तिलागुफा ०२</t>
  </si>
  <si>
    <t>फोईमहादेव</t>
  </si>
  <si>
    <t>तुल्छी शाही</t>
  </si>
  <si>
    <t>गहुको बिउ स्रोतकेन्द्र स्थापना भएको</t>
  </si>
  <si>
    <t>नियमित</t>
  </si>
  <si>
    <t>पेश्कि बाकि</t>
  </si>
  <si>
    <t>सुर्खेत, नेपालगन्ज, काठमाण्डौ</t>
  </si>
  <si>
    <t>जुम्ला सुर्खेत</t>
  </si>
  <si>
    <t>सुर्खेत, नेपालगन्ज</t>
  </si>
  <si>
    <t>दैलेख, सुर्खेत</t>
  </si>
  <si>
    <t xml:space="preserve"> निर्देशनालय/कार्यालय  कृषि बिकास कार्यालय कालिकोट                                   आ. व. २०७९/०८०</t>
  </si>
  <si>
    <t>रश्मि वलि कुमाल</t>
  </si>
  <si>
    <t>मकै</t>
  </si>
  <si>
    <t>धान बालि</t>
  </si>
  <si>
    <t xml:space="preserve">पालिकाको नाम </t>
  </si>
  <si>
    <t>मकै बालि</t>
  </si>
  <si>
    <t>कोदो बालि</t>
  </si>
  <si>
    <t>तरकारी बालि</t>
  </si>
  <si>
    <t>आलु बालि</t>
  </si>
  <si>
    <t xml:space="preserve">सिमि </t>
  </si>
  <si>
    <t>फलफुल</t>
  </si>
  <si>
    <t>क्षेत्रफल(हे)</t>
  </si>
  <si>
    <t>अनुमानित उत्पादन(मे)</t>
  </si>
  <si>
    <t xml:space="preserve">नरहरीनाथ गा पा </t>
  </si>
  <si>
    <t xml:space="preserve">शान्नित्रिबेणी गापा </t>
  </si>
  <si>
    <t xml:space="preserve">रास्कोट नगरपालिका </t>
  </si>
  <si>
    <t xml:space="preserve">पलाता गा पा </t>
  </si>
  <si>
    <t>पचालझरना गा पा</t>
  </si>
  <si>
    <t>खाडाचक्र नगरपालिका</t>
  </si>
  <si>
    <t xml:space="preserve">शुभकालिका गा पा </t>
  </si>
  <si>
    <t>महाबै गा पा</t>
  </si>
  <si>
    <t>तिलागुफा नगरपालिका</t>
  </si>
  <si>
    <t>क्र स</t>
  </si>
  <si>
    <t>बिरुवा (संख्या)</t>
  </si>
  <si>
    <t xml:space="preserve">धान </t>
  </si>
  <si>
    <t>चैते धान</t>
  </si>
  <si>
    <t>घैया</t>
  </si>
  <si>
    <t xml:space="preserve">मकै </t>
  </si>
  <si>
    <t xml:space="preserve">हिउदे </t>
  </si>
  <si>
    <t xml:space="preserve">वसन्ते </t>
  </si>
  <si>
    <t>दलहन</t>
  </si>
  <si>
    <t>मुङ्ग</t>
  </si>
  <si>
    <t>सिल्टुङ्ग</t>
  </si>
  <si>
    <t xml:space="preserve">अन्य दलहन </t>
  </si>
  <si>
    <t xml:space="preserve">तेलहन </t>
  </si>
  <si>
    <t>तोरी</t>
  </si>
  <si>
    <t>बदाम</t>
  </si>
  <si>
    <t>अन्य तेलहन</t>
  </si>
  <si>
    <t>अन्य रैथाने कन्दमुल</t>
  </si>
  <si>
    <t xml:space="preserve">वेमौसमी/बशन्ते </t>
  </si>
  <si>
    <t xml:space="preserve">कूल क्षेत्रफल </t>
  </si>
  <si>
    <t xml:space="preserve">उत्पादनशिल </t>
  </si>
  <si>
    <t>कूल क्षेत्रफल</t>
  </si>
  <si>
    <t xml:space="preserve">स्याउ </t>
  </si>
  <si>
    <t xml:space="preserve">ओखर </t>
  </si>
  <si>
    <t xml:space="preserve">नास्पती </t>
  </si>
  <si>
    <t xml:space="preserve">आरु </t>
  </si>
  <si>
    <t>आरुवखडा</t>
  </si>
  <si>
    <t>किविफल</t>
  </si>
  <si>
    <t>अन्य फलफूल</t>
  </si>
  <si>
    <t>सुन्तला</t>
  </si>
  <si>
    <t>कागती</t>
  </si>
  <si>
    <t xml:space="preserve">जुनार </t>
  </si>
  <si>
    <t xml:space="preserve">निबुवा </t>
  </si>
  <si>
    <t xml:space="preserve">आँप </t>
  </si>
  <si>
    <t xml:space="preserve">लिची </t>
  </si>
  <si>
    <t>अनार</t>
  </si>
  <si>
    <t xml:space="preserve">अम्वा </t>
  </si>
  <si>
    <t xml:space="preserve">मेवा </t>
  </si>
  <si>
    <t xml:space="preserve">भुइकटहर </t>
  </si>
  <si>
    <t xml:space="preserve">रुख कटहर </t>
  </si>
  <si>
    <t>अन्य वर्षे फलफूल</t>
  </si>
  <si>
    <t>मसला तथा नगदे वाली</t>
  </si>
  <si>
    <t>चिया</t>
  </si>
  <si>
    <t>१.१.१</t>
  </si>
  <si>
    <t>१.१.२</t>
  </si>
  <si>
    <t>१.१.३</t>
  </si>
  <si>
    <t>१.३.१</t>
  </si>
  <si>
    <t>१.३.२</t>
  </si>
  <si>
    <t>१.३.३</t>
  </si>
  <si>
    <t>२.१०.</t>
  </si>
  <si>
    <t>९.१.१</t>
  </si>
  <si>
    <t>९.१.२</t>
  </si>
  <si>
    <t>९.१.३</t>
  </si>
  <si>
    <t>९.१.४</t>
  </si>
  <si>
    <t>९.१.५</t>
  </si>
  <si>
    <t>९.१.६</t>
  </si>
  <si>
    <t>९.१.७</t>
  </si>
  <si>
    <t>९.२.१</t>
  </si>
  <si>
    <t>९.२.२</t>
  </si>
  <si>
    <t>९.२.३</t>
  </si>
  <si>
    <t>९.२.४</t>
  </si>
  <si>
    <t>९.२.५</t>
  </si>
  <si>
    <t>९.२.६</t>
  </si>
  <si>
    <t>९.२.७</t>
  </si>
  <si>
    <t>९.२.८</t>
  </si>
  <si>
    <t>९.२.९</t>
  </si>
  <si>
    <t>९.२.१०</t>
  </si>
  <si>
    <t>९.२.११</t>
  </si>
  <si>
    <t>९.२.१२</t>
  </si>
  <si>
    <t>९.२.१३</t>
  </si>
  <si>
    <t>जिल्लाः कालिकोट               कार्यालयको नामः कृषि बिकास कार्यालय कालिकोट                        आ. व. २०७९/०८०</t>
  </si>
  <si>
    <t>सिमि</t>
  </si>
  <si>
    <t>शुभकालिका गाउपालिका</t>
  </si>
  <si>
    <t>नरहरीनाथ गाउपालिका</t>
  </si>
  <si>
    <t>दिपा राई</t>
  </si>
  <si>
    <t>रास्कोट नगरपालिका</t>
  </si>
  <si>
    <t>1.1.3.7.10</t>
  </si>
  <si>
    <t>सोलार जडान</t>
  </si>
  <si>
    <t>ल्यपटप कम्प्यूटर</t>
  </si>
  <si>
    <t>वटा</t>
  </si>
  <si>
    <t>खानेपानी शुध्दिकरण सम्बन्धि बिधुयूतिय मेसिन</t>
  </si>
  <si>
    <t>बजेट रु हजारमा</t>
  </si>
  <si>
    <t>दोश्रो चौ</t>
  </si>
  <si>
    <t>हे</t>
  </si>
  <si>
    <t>बिउ उत्पादन कार्यक्रम ( धान ५ हे  गहुँ ५)</t>
  </si>
  <si>
    <t>जना</t>
  </si>
  <si>
    <t>स</t>
  </si>
  <si>
    <t>प्रथम चौमाशिकमा कार्यक्रम नभएको</t>
  </si>
  <si>
    <t>कृ बि का</t>
  </si>
  <si>
    <t>2.7.15.900</t>
  </si>
  <si>
    <t>प्रगारिक लोगो सहितको प्याकेजिङ झोला प्रकाशन तथा बितरण</t>
  </si>
  <si>
    <t>2.7.15.902</t>
  </si>
  <si>
    <t>प्रगारिक खेती होडिङ बोर्ड प्रदशन</t>
  </si>
  <si>
    <t>कृषि मेला प्रदशनी</t>
  </si>
  <si>
    <t>कृषि मेला</t>
  </si>
  <si>
    <t>ब्यबसाय प्रबर्धन</t>
  </si>
  <si>
    <t>कणाली जेशिज कालीकोट</t>
  </si>
  <si>
    <t>तयार गर्नेःरमाकान्त खनाल</t>
  </si>
  <si>
    <t>क्षमता अभिबृड्ढि तालीम २</t>
  </si>
  <si>
    <t xml:space="preserve">भिषण बर्षाको कारणले </t>
  </si>
  <si>
    <t>भौतिक प्रगती प्रतिशत ९० प्रतिशत</t>
  </si>
  <si>
    <t>भारित प्रगती प्रतिशत   ८५ प्रतिशत</t>
  </si>
  <si>
    <t>कार्यक्रम वित्तिय प्रगती प्रतिशत   ९५ प्रतिशत</t>
  </si>
  <si>
    <t>बित्तिय</t>
  </si>
  <si>
    <t>अधिकृत (छैटौ)</t>
  </si>
</sst>
</file>

<file path=xl/styles.xml><?xml version="1.0" encoding="utf-8"?>
<styleSheet xmlns="http://schemas.openxmlformats.org/spreadsheetml/2006/main">
  <numFmts count="6">
    <numFmt numFmtId="164" formatCode="[$-4000439]0"/>
    <numFmt numFmtId="165" formatCode="[$-4000439]0.0"/>
    <numFmt numFmtId="166" formatCode="[$-4000000]0"/>
    <numFmt numFmtId="167" formatCode="[$-4000439]0.#"/>
    <numFmt numFmtId="168" formatCode="[$-4000439]0.00"/>
    <numFmt numFmtId="169" formatCode="[$-4000439]0.##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Kalimati"/>
      <charset val="1"/>
    </font>
    <font>
      <b/>
      <sz val="12"/>
      <color rgb="FFC00000"/>
      <name val="Kalimati"/>
      <charset val="1"/>
    </font>
    <font>
      <sz val="12"/>
      <name val="Kalimati"/>
      <charset val="1"/>
    </font>
    <font>
      <b/>
      <sz val="9"/>
      <name val="Kalimati"/>
      <charset val="1"/>
    </font>
    <font>
      <sz val="10"/>
      <name val="Nirmala UI"/>
      <family val="2"/>
    </font>
    <font>
      <sz val="9"/>
      <color rgb="FF000000"/>
      <name val="Nirmala UI"/>
      <family val="2"/>
    </font>
    <font>
      <sz val="9"/>
      <name val="Kalimati"/>
      <charset val="1"/>
    </font>
    <font>
      <b/>
      <sz val="11"/>
      <name val="Nirmala UI"/>
      <family val="2"/>
    </font>
    <font>
      <sz val="11"/>
      <name val="Nirmala UI"/>
      <family val="2"/>
    </font>
    <font>
      <sz val="10"/>
      <color theme="1"/>
      <name val="Kalimati"/>
      <charset val="1"/>
    </font>
    <font>
      <sz val="10"/>
      <name val="Kalimati"/>
      <charset val="1"/>
    </font>
    <font>
      <sz val="10"/>
      <color rgb="FFFF0000"/>
      <name val="Kalimati"/>
      <charset val="1"/>
    </font>
    <font>
      <sz val="10"/>
      <color indexed="8"/>
      <name val="Kalimati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sz val="11"/>
      <color theme="1"/>
      <name val="Kalimati"/>
      <charset val="1"/>
    </font>
    <font>
      <b/>
      <sz val="10"/>
      <color theme="1"/>
      <name val="Kalimati"/>
      <charset val="1"/>
    </font>
    <font>
      <sz val="7"/>
      <color rgb="FF000000"/>
      <name val="Kalimati"/>
      <charset val="1"/>
    </font>
    <font>
      <sz val="9"/>
      <color rgb="FF000000"/>
      <name val="Kalimati"/>
      <charset val="1"/>
    </font>
    <font>
      <sz val="8"/>
      <color rgb="FF000000"/>
      <name val="Kalimati"/>
      <charset val="1"/>
    </font>
    <font>
      <sz val="9"/>
      <color rgb="FF000000"/>
      <name val="Fontasy Himali"/>
      <family val="5"/>
    </font>
    <font>
      <sz val="9"/>
      <color rgb="FF000000"/>
      <name val="Calibri"/>
      <family val="2"/>
      <scheme val="minor"/>
    </font>
    <font>
      <b/>
      <sz val="9"/>
      <name val="Fontasy Himali"/>
      <family val="5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12"/>
      <color indexed="8"/>
      <name val="Kalimati"/>
      <charset val="1"/>
    </font>
    <font>
      <sz val="8"/>
      <color theme="1"/>
      <name val="Kalimati"/>
      <charset val="1"/>
    </font>
    <font>
      <b/>
      <sz val="10"/>
      <color theme="1"/>
      <name val="Calibri"/>
      <family val="2"/>
      <scheme val="minor"/>
    </font>
    <font>
      <sz val="11"/>
      <name val="Kalimati"/>
      <charset val="1"/>
    </font>
    <font>
      <b/>
      <sz val="10"/>
      <name val="Kalimati"/>
      <charset val="1"/>
    </font>
    <font>
      <b/>
      <sz val="11"/>
      <name val="Kalimati"/>
      <charset val="1"/>
    </font>
    <font>
      <sz val="14"/>
      <name val="Kalimati"/>
      <charset val="1"/>
    </font>
    <font>
      <b/>
      <sz val="14"/>
      <name val="Kalimati"/>
      <charset val="1"/>
    </font>
    <font>
      <b/>
      <sz val="11"/>
      <color theme="1"/>
      <name val="Kalimati"/>
      <charset val="1"/>
    </font>
    <font>
      <b/>
      <sz val="11"/>
      <color rgb="FFFF0000"/>
      <name val="Kalimati"/>
      <charset val="1"/>
    </font>
    <font>
      <sz val="11"/>
      <color rgb="FFFF0000"/>
      <name val="Kalimati"/>
      <charset val="1"/>
    </font>
    <font>
      <sz val="10"/>
      <color rgb="FF000000"/>
      <name val="Kalimati"/>
      <charset val="1"/>
    </font>
    <font>
      <b/>
      <sz val="9"/>
      <color theme="1"/>
      <name val="Kalimati"/>
      <charset val="1"/>
    </font>
    <font>
      <b/>
      <sz val="8"/>
      <color theme="1"/>
      <name val="Calibri"/>
      <family val="2"/>
      <scheme val="minor"/>
    </font>
    <font>
      <sz val="8"/>
      <name val="Kalimati"/>
      <charset val="1"/>
    </font>
    <font>
      <b/>
      <sz val="8"/>
      <color theme="1"/>
      <name val="Kalimati"/>
      <charset val="1"/>
    </font>
    <font>
      <b/>
      <sz val="8"/>
      <name val="Kalimati"/>
      <charset val="1"/>
    </font>
    <font>
      <b/>
      <sz val="10"/>
      <name val="Arial"/>
      <family val="2"/>
    </font>
    <font>
      <sz val="12"/>
      <color theme="1"/>
      <name val="Kalimati"/>
      <charset val="1"/>
    </font>
    <font>
      <sz val="14"/>
      <color theme="1"/>
      <name val="Kalimati"/>
      <charset val="1"/>
    </font>
    <font>
      <b/>
      <sz val="12"/>
      <color theme="1"/>
      <name val="Kalimati"/>
      <charset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64A2"/>
      <name val="Lato"/>
      <family val="2"/>
    </font>
    <font>
      <sz val="10"/>
      <color rgb="FF000000"/>
      <name val="Calibri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Kaliamti"/>
    </font>
    <font>
      <sz val="12"/>
      <color theme="1"/>
      <name val="Utsaah"/>
      <family val="2"/>
    </font>
    <font>
      <sz val="12"/>
      <name val="Utsaah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</cellStyleXfs>
  <cellXfs count="378">
    <xf numFmtId="0" fontId="0" fillId="0" borderId="0" xfId="0"/>
    <xf numFmtId="0" fontId="5" fillId="0" borderId="6" xfId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horizontal="center" vertical="center" wrapText="1"/>
    </xf>
    <xf numFmtId="165" fontId="10" fillId="3" borderId="6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2" borderId="6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164" fontId="11" fillId="0" borderId="6" xfId="0" applyNumberFormat="1" applyFont="1" applyBorder="1"/>
    <xf numFmtId="0" fontId="11" fillId="0" borderId="6" xfId="0" applyFont="1" applyBorder="1" applyAlignment="1">
      <alignment horizontal="center" wrapText="1"/>
    </xf>
    <xf numFmtId="0" fontId="11" fillId="0" borderId="0" xfId="0" applyFont="1"/>
    <xf numFmtId="0" fontId="14" fillId="0" borderId="6" xfId="0" applyFont="1" applyBorder="1" applyAlignment="1">
      <alignment vertical="center" wrapText="1"/>
    </xf>
    <xf numFmtId="0" fontId="13" fillId="0" borderId="0" xfId="0" applyFont="1"/>
    <xf numFmtId="0" fontId="11" fillId="2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164" fontId="11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left" vertical="top" wrapText="1"/>
    </xf>
    <xf numFmtId="0" fontId="20" fillId="0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164" fontId="18" fillId="0" borderId="6" xfId="0" applyNumberFormat="1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8" fillId="0" borderId="6" xfId="0" applyFont="1" applyBorder="1"/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5" fillId="0" borderId="6" xfId="0" applyFont="1" applyBorder="1"/>
    <xf numFmtId="0" fontId="0" fillId="0" borderId="0" xfId="0" applyBorder="1"/>
    <xf numFmtId="0" fontId="20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/>
    <xf numFmtId="0" fontId="25" fillId="0" borderId="6" xfId="0" applyFont="1" applyBorder="1" applyAlignment="1">
      <alignment horizontal="center" vertical="center" wrapText="1"/>
    </xf>
    <xf numFmtId="164" fontId="0" fillId="0" borderId="6" xfId="0" applyNumberFormat="1" applyBorder="1"/>
    <xf numFmtId="164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164" fontId="17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164" fontId="11" fillId="0" borderId="6" xfId="0" applyNumberFormat="1" applyFont="1" applyBorder="1" applyAlignment="1">
      <alignment horizontal="center" wrapText="1"/>
    </xf>
    <xf numFmtId="164" fontId="11" fillId="0" borderId="6" xfId="0" applyNumberFormat="1" applyFont="1" applyBorder="1" applyAlignment="1">
      <alignment wrapText="1"/>
    </xf>
    <xf numFmtId="0" fontId="17" fillId="0" borderId="2" xfId="0" applyFont="1" applyBorder="1"/>
    <xf numFmtId="0" fontId="32" fillId="0" borderId="0" xfId="2" applyFont="1" applyFill="1" applyAlignment="1"/>
    <xf numFmtId="166" fontId="11" fillId="0" borderId="6" xfId="0" applyNumberFormat="1" applyFont="1" applyBorder="1"/>
    <xf numFmtId="167" fontId="11" fillId="0" borderId="6" xfId="0" applyNumberFormat="1" applyFont="1" applyBorder="1"/>
    <xf numFmtId="0" fontId="11" fillId="0" borderId="0" xfId="0" applyFont="1" applyFill="1" applyBorder="1"/>
    <xf numFmtId="0" fontId="32" fillId="0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2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33" fillId="2" borderId="1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164" fontId="12" fillId="2" borderId="6" xfId="2" applyNumberFormat="1" applyFont="1" applyFill="1" applyBorder="1" applyAlignment="1">
      <alignment horizontal="center" vertical="center"/>
    </xf>
    <xf numFmtId="164" fontId="32" fillId="0" borderId="6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6" xfId="2" applyFont="1" applyFill="1" applyBorder="1"/>
    <xf numFmtId="164" fontId="34" fillId="0" borderId="6" xfId="2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35" fillId="2" borderId="6" xfId="2" applyFont="1" applyFill="1" applyBorder="1"/>
    <xf numFmtId="0" fontId="35" fillId="2" borderId="6" xfId="3" applyFont="1" applyFill="1" applyBorder="1"/>
    <xf numFmtId="0" fontId="36" fillId="2" borderId="6" xfId="2" applyFont="1" applyFill="1" applyBorder="1" applyAlignment="1">
      <alignment horizontal="center"/>
    </xf>
    <xf numFmtId="0" fontId="11" fillId="2" borderId="0" xfId="0" applyFont="1" applyFill="1"/>
    <xf numFmtId="164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0" borderId="0" xfId="0" applyFont="1" applyBorder="1"/>
    <xf numFmtId="0" fontId="28" fillId="0" borderId="8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164" fontId="32" fillId="0" borderId="6" xfId="2" applyNumberFormat="1" applyFont="1" applyFill="1" applyBorder="1" applyAlignment="1">
      <alignment wrapText="1"/>
    </xf>
    <xf numFmtId="0" fontId="32" fillId="2" borderId="6" xfId="1" applyFont="1" applyFill="1" applyBorder="1" applyAlignment="1">
      <alignment vertical="center" wrapText="1"/>
    </xf>
    <xf numFmtId="0" fontId="32" fillId="0" borderId="6" xfId="2" applyFont="1" applyFill="1" applyBorder="1" applyAlignment="1">
      <alignment wrapText="1"/>
    </xf>
    <xf numFmtId="0" fontId="32" fillId="0" borderId="6" xfId="2" applyFont="1" applyFill="1" applyBorder="1"/>
    <xf numFmtId="166" fontId="32" fillId="0" borderId="6" xfId="2" applyNumberFormat="1" applyFont="1" applyFill="1" applyBorder="1"/>
    <xf numFmtId="164" fontId="32" fillId="0" borderId="6" xfId="2" applyNumberFormat="1" applyFont="1" applyFill="1" applyBorder="1"/>
    <xf numFmtId="166" fontId="32" fillId="0" borderId="6" xfId="2" applyNumberFormat="1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left" wrapText="1"/>
    </xf>
    <xf numFmtId="168" fontId="17" fillId="0" borderId="6" xfId="0" applyNumberFormat="1" applyFont="1" applyBorder="1" applyAlignment="1">
      <alignment horizontal="center"/>
    </xf>
    <xf numFmtId="168" fontId="37" fillId="0" borderId="6" xfId="0" applyNumberFormat="1" applyFont="1" applyBorder="1" applyAlignment="1">
      <alignment horizontal="center"/>
    </xf>
    <xf numFmtId="0" fontId="33" fillId="2" borderId="6" xfId="2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7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5" fillId="0" borderId="7" xfId="2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0" fillId="0" borderId="0" xfId="0" applyFont="1"/>
    <xf numFmtId="0" fontId="43" fillId="0" borderId="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164" fontId="30" fillId="0" borderId="6" xfId="0" applyNumberFormat="1" applyFont="1" applyFill="1" applyBorder="1" applyAlignment="1">
      <alignment horizontal="left" vertical="center" wrapText="1"/>
    </xf>
    <xf numFmtId="2" fontId="30" fillId="0" borderId="6" xfId="0" applyNumberFormat="1" applyFont="1" applyFill="1" applyBorder="1" applyAlignment="1">
      <alignment horizontal="right" vertical="center" wrapText="1"/>
    </xf>
    <xf numFmtId="1" fontId="30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32" fillId="0" borderId="6" xfId="2" applyNumberFormat="1" applyFont="1" applyFill="1" applyBorder="1" applyAlignment="1">
      <alignment vertical="center"/>
    </xf>
    <xf numFmtId="164" fontId="17" fillId="0" borderId="6" xfId="0" applyNumberFormat="1" applyFont="1" applyBorder="1"/>
    <xf numFmtId="164" fontId="11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28" fillId="2" borderId="6" xfId="0" applyFont="1" applyFill="1" applyBorder="1" applyAlignment="1">
      <alignment horizontal="center" vertical="center" wrapText="1"/>
    </xf>
    <xf numFmtId="164" fontId="28" fillId="2" borderId="6" xfId="0" applyNumberFormat="1" applyFont="1" applyFill="1" applyBorder="1" applyAlignment="1">
      <alignment vertical="center" wrapText="1"/>
    </xf>
    <xf numFmtId="0" fontId="28" fillId="2" borderId="6" xfId="0" applyFont="1" applyFill="1" applyBorder="1" applyAlignment="1">
      <alignment vertical="center" wrapText="1"/>
    </xf>
    <xf numFmtId="164" fontId="28" fillId="2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164" fontId="44" fillId="0" borderId="6" xfId="0" applyNumberFormat="1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left" vertical="center"/>
    </xf>
    <xf numFmtId="0" fontId="11" fillId="0" borderId="0" xfId="0" applyFont="1" applyAlignment="1"/>
    <xf numFmtId="0" fontId="18" fillId="0" borderId="0" xfId="0" applyFont="1" applyBorder="1" applyAlignment="1"/>
    <xf numFmtId="0" fontId="49" fillId="0" borderId="0" xfId="0" applyFont="1" applyBorder="1" applyAlignment="1">
      <alignment vertical="center"/>
    </xf>
    <xf numFmtId="0" fontId="28" fillId="6" borderId="6" xfId="0" applyFont="1" applyFill="1" applyBorder="1" applyAlignment="1">
      <alignment vertical="center" wrapText="1"/>
    </xf>
    <xf numFmtId="0" fontId="12" fillId="0" borderId="0" xfId="1" applyFont="1" applyFill="1"/>
    <xf numFmtId="0" fontId="12" fillId="0" borderId="0" xfId="1" applyFont="1" applyFill="1" applyBorder="1"/>
    <xf numFmtId="164" fontId="28" fillId="2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3" fillId="0" borderId="0" xfId="3" applyFont="1" applyFill="1" applyAlignment="1">
      <alignment horizontal="center" vertical="center" wrapText="1"/>
    </xf>
    <xf numFmtId="0" fontId="33" fillId="0" borderId="0" xfId="3" applyFont="1" applyFill="1" applyAlignment="1">
      <alignment horizontal="left" vertical="center" wrapText="1"/>
    </xf>
    <xf numFmtId="164" fontId="21" fillId="0" borderId="6" xfId="0" applyNumberFormat="1" applyFont="1" applyFill="1" applyBorder="1" applyAlignment="1">
      <alignment vertical="center" wrapText="1"/>
    </xf>
    <xf numFmtId="0" fontId="43" fillId="0" borderId="6" xfId="0" applyFont="1" applyFill="1" applyBorder="1" applyAlignment="1">
      <alignment horizontal="justify" vertical="center" wrapText="1"/>
    </xf>
    <xf numFmtId="169" fontId="28" fillId="0" borderId="6" xfId="0" applyNumberFormat="1" applyFont="1" applyBorder="1" applyAlignment="1">
      <alignment horizontal="center" vertical="center" wrapText="1"/>
    </xf>
    <xf numFmtId="169" fontId="41" fillId="0" borderId="6" xfId="0" applyNumberFormat="1" applyFont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left" vertical="center" wrapText="1"/>
    </xf>
    <xf numFmtId="169" fontId="33" fillId="0" borderId="0" xfId="3" applyNumberFormat="1" applyFont="1" applyFill="1" applyAlignment="1">
      <alignment horizontal="center" vertical="center" wrapText="1"/>
    </xf>
    <xf numFmtId="164" fontId="33" fillId="0" borderId="0" xfId="3" applyNumberFormat="1" applyFont="1" applyFill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1" fillId="0" borderId="6" xfId="0" applyFont="1" applyBorder="1" applyAlignment="1">
      <alignment horizontal="center" vertical="center" wrapText="1"/>
    </xf>
    <xf numFmtId="0" fontId="50" fillId="0" borderId="6" xfId="4" applyBorder="1"/>
    <xf numFmtId="0" fontId="51" fillId="0" borderId="6" xfId="4" applyFont="1" applyBorder="1"/>
    <xf numFmtId="0" fontId="51" fillId="0" borderId="6" xfId="4" applyFont="1" applyBorder="1" applyAlignment="1">
      <alignment vertical="center"/>
    </xf>
    <xf numFmtId="0" fontId="52" fillId="0" borderId="6" xfId="0" applyFont="1" applyBorder="1" applyAlignment="1">
      <alignment vertical="center"/>
    </xf>
    <xf numFmtId="164" fontId="40" fillId="7" borderId="6" xfId="0" applyNumberFormat="1" applyFont="1" applyFill="1" applyBorder="1" applyAlignment="1">
      <alignment horizontal="center" vertical="center" wrapText="1" readingOrder="1"/>
    </xf>
    <xf numFmtId="0" fontId="40" fillId="7" borderId="6" xfId="0" applyFont="1" applyFill="1" applyBorder="1" applyAlignment="1">
      <alignment horizontal="left" wrapText="1" readingOrder="1"/>
    </xf>
    <xf numFmtId="0" fontId="40" fillId="7" borderId="6" xfId="0" applyFont="1" applyFill="1" applyBorder="1" applyAlignment="1">
      <alignment horizontal="left" vertical="center" wrapText="1" readingOrder="1"/>
    </xf>
    <xf numFmtId="0" fontId="40" fillId="7" borderId="2" xfId="0" applyFont="1" applyFill="1" applyBorder="1" applyAlignment="1">
      <alignment horizontal="center" vertical="center" wrapText="1" readingOrder="1"/>
    </xf>
    <xf numFmtId="0" fontId="53" fillId="7" borderId="6" xfId="0" applyFont="1" applyFill="1" applyBorder="1" applyAlignment="1">
      <alignment horizontal="center" vertical="center" wrapText="1" readingOrder="1"/>
    </xf>
    <xf numFmtId="0" fontId="40" fillId="7" borderId="4" xfId="0" applyFont="1" applyFill="1" applyBorder="1" applyAlignment="1">
      <alignment horizontal="center" vertical="center" wrapText="1" readingOrder="1"/>
    </xf>
    <xf numFmtId="0" fontId="54" fillId="7" borderId="6" xfId="4" applyFont="1" applyFill="1" applyBorder="1" applyAlignment="1">
      <alignment horizontal="center" vertical="center" wrapText="1" readingOrder="1"/>
    </xf>
    <xf numFmtId="0" fontId="55" fillId="7" borderId="4" xfId="0" applyFont="1" applyFill="1" applyBorder="1" applyAlignment="1">
      <alignment horizontal="center" vertical="center" wrapText="1" readingOrder="1"/>
    </xf>
    <xf numFmtId="0" fontId="55" fillId="7" borderId="2" xfId="0" applyFont="1" applyFill="1" applyBorder="1" applyAlignment="1">
      <alignment horizontal="center" vertical="center" wrapText="1" readingOrder="1"/>
    </xf>
    <xf numFmtId="0" fontId="25" fillId="0" borderId="0" xfId="0" applyFont="1"/>
    <xf numFmtId="0" fontId="54" fillId="0" borderId="6" xfId="4" applyFont="1" applyBorder="1"/>
    <xf numFmtId="164" fontId="30" fillId="0" borderId="6" xfId="0" applyNumberFormat="1" applyFont="1" applyFill="1" applyBorder="1" applyAlignment="1">
      <alignment horizontal="center" vertical="center" wrapText="1"/>
    </xf>
    <xf numFmtId="164" fontId="37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164" fontId="11" fillId="0" borderId="6" xfId="0" applyNumberFormat="1" applyFont="1" applyFill="1" applyBorder="1"/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69" fontId="0" fillId="0" borderId="6" xfId="0" applyNumberFormat="1" applyBorder="1"/>
    <xf numFmtId="0" fontId="11" fillId="0" borderId="0" xfId="0" applyFont="1" applyAlignment="1">
      <alignment horizontal="center"/>
    </xf>
    <xf numFmtId="164" fontId="56" fillId="0" borderId="6" xfId="0" applyNumberFormat="1" applyFont="1" applyFill="1" applyBorder="1" applyAlignment="1">
      <alignment horizontal="center" vertical="center" wrapText="1"/>
    </xf>
    <xf numFmtId="168" fontId="56" fillId="0" borderId="6" xfId="0" applyNumberFormat="1" applyFont="1" applyFill="1" applyBorder="1" applyAlignment="1">
      <alignment horizontal="center" vertical="center" wrapText="1"/>
    </xf>
    <xf numFmtId="165" fontId="56" fillId="0" borderId="6" xfId="0" applyNumberFormat="1" applyFont="1" applyFill="1" applyBorder="1" applyAlignment="1">
      <alignment horizontal="center" vertical="center" wrapText="1"/>
    </xf>
    <xf numFmtId="164" fontId="57" fillId="0" borderId="6" xfId="0" applyNumberFormat="1" applyFont="1" applyFill="1" applyBorder="1" applyAlignment="1">
      <alignment horizontal="center" vertical="center" wrapText="1"/>
    </xf>
    <xf numFmtId="165" fontId="57" fillId="0" borderId="6" xfId="0" applyNumberFormat="1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left" vertical="center" wrapText="1"/>
    </xf>
    <xf numFmtId="0" fontId="57" fillId="0" borderId="6" xfId="0" applyFont="1" applyFill="1" applyBorder="1" applyAlignment="1">
      <alignment vertical="center" wrapText="1"/>
    </xf>
    <xf numFmtId="167" fontId="56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20" fillId="6" borderId="6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/>
    </xf>
    <xf numFmtId="0" fontId="44" fillId="6" borderId="6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3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33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/>
    </xf>
    <xf numFmtId="164" fontId="11" fillId="2" borderId="0" xfId="0" applyNumberFormat="1" applyFont="1" applyFill="1" applyAlignment="1">
      <alignment horizontal="center"/>
    </xf>
    <xf numFmtId="0" fontId="12" fillId="0" borderId="7" xfId="2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8" fillId="0" borderId="0" xfId="0" applyFont="1" applyBorder="1" applyAlignment="1"/>
    <xf numFmtId="0" fontId="48" fillId="0" borderId="0" xfId="0" applyFont="1" applyAlignment="1">
      <alignment horizontal="left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12" fillId="0" borderId="7" xfId="2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4" fillId="5" borderId="7" xfId="2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2" fillId="2" borderId="2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4" borderId="2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48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2" fillId="0" borderId="7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 2" xfId="1"/>
    <cellStyle name="Normal 5" xfId="2"/>
    <cellStyle name="Normal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ito.pachaljharanamun@gmail.com" TargetMode="External"/><Relationship Id="rId13" Type="http://schemas.openxmlformats.org/officeDocument/2006/relationships/hyperlink" Target="mailto:aprashant709@gmail.com" TargetMode="External"/><Relationship Id="rId3" Type="http://schemas.openxmlformats.org/officeDocument/2006/relationships/hyperlink" Target="mailto:kindfulshyam89@gmail.com" TargetMode="External"/><Relationship Id="rId7" Type="http://schemas.openxmlformats.org/officeDocument/2006/relationships/hyperlink" Target="mailto:tilagufamun@gmail.com" TargetMode="External"/><Relationship Id="rId12" Type="http://schemas.openxmlformats.org/officeDocument/2006/relationships/hyperlink" Target="mailto:ito.strm@gmail.com" TargetMode="External"/><Relationship Id="rId2" Type="http://schemas.openxmlformats.org/officeDocument/2006/relationships/hyperlink" Target="mailto:sabitri.ghimire456@gmail.com" TargetMode="External"/><Relationship Id="rId1" Type="http://schemas.openxmlformats.org/officeDocument/2006/relationships/hyperlink" Target="mailto:chandrashahi555@gmail.com" TargetMode="External"/><Relationship Id="rId6" Type="http://schemas.openxmlformats.org/officeDocument/2006/relationships/hyperlink" Target="mailto:bramdevkota2016@gmail.com" TargetMode="External"/><Relationship Id="rId11" Type="http://schemas.openxmlformats.org/officeDocument/2006/relationships/hyperlink" Target="mailto:mahawaimun@gmail.com" TargetMode="External"/><Relationship Id="rId5" Type="http://schemas.openxmlformats.org/officeDocument/2006/relationships/hyperlink" Target="mailto:nishchal.bro04@gmail.com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naraharinathgapa@gmail.com" TargetMode="External"/><Relationship Id="rId4" Type="http://schemas.openxmlformats.org/officeDocument/2006/relationships/hyperlink" Target="mailto:bmu2065@gmail.com" TargetMode="External"/><Relationship Id="rId9" Type="http://schemas.openxmlformats.org/officeDocument/2006/relationships/hyperlink" Target="mailto:ito.palatamun@gmail.com" TargetMode="External"/><Relationship Id="rId14" Type="http://schemas.openxmlformats.org/officeDocument/2006/relationships/hyperlink" Target="mailto:bhattarailalijan123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opLeftCell="A2" workbookViewId="0">
      <selection activeCell="I11" sqref="I11"/>
    </sheetView>
  </sheetViews>
  <sheetFormatPr defaultRowHeight="15"/>
  <cols>
    <col min="1" max="1" width="6.85546875" customWidth="1"/>
    <col min="2" max="2" width="12.42578125" customWidth="1"/>
    <col min="3" max="3" width="23.85546875" customWidth="1"/>
    <col min="4" max="4" width="8.7109375" customWidth="1"/>
    <col min="5" max="5" width="10.5703125" customWidth="1"/>
    <col min="6" max="6" width="8.5703125" customWidth="1"/>
    <col min="7" max="7" width="8.28515625" customWidth="1"/>
    <col min="8" max="8" width="10.42578125" customWidth="1"/>
    <col min="9" max="9" width="8.85546875" customWidth="1"/>
    <col min="10" max="10" width="9" customWidth="1"/>
    <col min="11" max="11" width="7.85546875" customWidth="1"/>
    <col min="12" max="12" width="8.7109375" customWidth="1"/>
    <col min="13" max="13" width="8.28515625" customWidth="1"/>
    <col min="14" max="14" width="7.5703125" customWidth="1"/>
    <col min="15" max="15" width="7.85546875" customWidth="1"/>
    <col min="16" max="16" width="8" customWidth="1"/>
    <col min="17" max="18" width="8.5703125" customWidth="1"/>
    <col min="19" max="19" width="15.42578125" customWidth="1"/>
  </cols>
  <sheetData>
    <row r="1" spans="1:19" ht="24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24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ht="24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9" ht="31.5" customHeight="1">
      <c r="A4" s="250" t="s">
        <v>705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19" ht="24">
      <c r="A5" s="251" t="s">
        <v>784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</row>
    <row r="6" spans="1:19" ht="48" customHeight="1">
      <c r="A6" s="258" t="s">
        <v>3</v>
      </c>
      <c r="B6" s="255" t="s">
        <v>4</v>
      </c>
      <c r="C6" s="258" t="s">
        <v>5</v>
      </c>
      <c r="D6" s="252" t="s">
        <v>6</v>
      </c>
      <c r="E6" s="253"/>
      <c r="F6" s="254"/>
      <c r="G6" s="252" t="s">
        <v>599</v>
      </c>
      <c r="H6" s="253"/>
      <c r="I6" s="254"/>
      <c r="J6" s="252" t="s">
        <v>600</v>
      </c>
      <c r="K6" s="253"/>
      <c r="L6" s="254"/>
      <c r="M6" s="252" t="s">
        <v>661</v>
      </c>
      <c r="N6" s="253"/>
      <c r="O6" s="254"/>
      <c r="P6" s="252" t="s">
        <v>786</v>
      </c>
      <c r="Q6" s="253"/>
      <c r="R6" s="254"/>
      <c r="S6" s="255" t="s">
        <v>7</v>
      </c>
    </row>
    <row r="7" spans="1:19" ht="54" customHeight="1">
      <c r="A7" s="259"/>
      <c r="B7" s="256"/>
      <c r="C7" s="259"/>
      <c r="D7" s="1" t="s">
        <v>8</v>
      </c>
      <c r="E7" s="1" t="s">
        <v>9</v>
      </c>
      <c r="F7" s="1" t="s">
        <v>10</v>
      </c>
      <c r="G7" s="1" t="s">
        <v>8</v>
      </c>
      <c r="H7" s="1" t="s">
        <v>9</v>
      </c>
      <c r="I7" s="1" t="s">
        <v>10</v>
      </c>
      <c r="J7" s="1" t="s">
        <v>8</v>
      </c>
      <c r="K7" s="1" t="s">
        <v>9</v>
      </c>
      <c r="L7" s="1" t="s">
        <v>10</v>
      </c>
      <c r="M7" s="1" t="s">
        <v>8</v>
      </c>
      <c r="N7" s="1" t="s">
        <v>9</v>
      </c>
      <c r="O7" s="1" t="s">
        <v>10</v>
      </c>
      <c r="P7" s="1"/>
      <c r="Q7" s="1" t="s">
        <v>1215</v>
      </c>
      <c r="R7" s="1"/>
      <c r="S7" s="256"/>
    </row>
    <row r="8" spans="1:19" ht="53.25" customHeight="1">
      <c r="A8" s="2">
        <v>1</v>
      </c>
      <c r="B8" s="3">
        <v>312010163</v>
      </c>
      <c r="C8" s="4" t="s">
        <v>785</v>
      </c>
      <c r="D8" s="2">
        <v>19120</v>
      </c>
      <c r="E8" s="2">
        <v>710</v>
      </c>
      <c r="F8" s="2">
        <v>19830</v>
      </c>
      <c r="G8" s="2">
        <v>5189</v>
      </c>
      <c r="H8" s="2">
        <v>40</v>
      </c>
      <c r="I8" s="2">
        <v>5229</v>
      </c>
      <c r="J8" s="2">
        <v>5189</v>
      </c>
      <c r="K8" s="2">
        <v>40</v>
      </c>
      <c r="L8" s="2">
        <f>+K8+J8</f>
        <v>5229</v>
      </c>
      <c r="M8" s="2">
        <v>5016</v>
      </c>
      <c r="N8" s="2">
        <v>0</v>
      </c>
      <c r="O8" s="2">
        <v>5016</v>
      </c>
      <c r="P8" s="2"/>
      <c r="Q8" s="2">
        <f t="shared" ref="Q8:Q13" si="0">O8*100/I8</f>
        <v>95.926563396442916</v>
      </c>
      <c r="R8" s="2"/>
      <c r="S8" s="5">
        <f>O8*100/F8</f>
        <v>25.295007564296519</v>
      </c>
    </row>
    <row r="9" spans="1:19" ht="36">
      <c r="A9" s="6">
        <v>2</v>
      </c>
      <c r="B9" s="3">
        <v>31200101</v>
      </c>
      <c r="C9" s="4" t="s">
        <v>787</v>
      </c>
      <c r="D9" s="6">
        <v>5909</v>
      </c>
      <c r="E9" s="6">
        <v>0</v>
      </c>
      <c r="F9" s="6">
        <f t="shared" ref="F9" si="1">+D9+E9</f>
        <v>5909</v>
      </c>
      <c r="G9" s="6">
        <v>1500</v>
      </c>
      <c r="H9" s="6">
        <v>0</v>
      </c>
      <c r="I9" s="6">
        <f t="shared" ref="I9" si="2">+G9+H9</f>
        <v>1500</v>
      </c>
      <c r="J9" s="6">
        <v>1500</v>
      </c>
      <c r="K9" s="6">
        <v>0</v>
      </c>
      <c r="L9" s="6">
        <f t="shared" ref="L9" si="3">+J9+K9</f>
        <v>1500</v>
      </c>
      <c r="M9" s="6">
        <v>1430</v>
      </c>
      <c r="N9" s="6"/>
      <c r="O9" s="6">
        <f t="shared" ref="O9" si="4">+M9+N9</f>
        <v>1430</v>
      </c>
      <c r="P9" s="6"/>
      <c r="Q9" s="2">
        <f t="shared" si="0"/>
        <v>95.333333333333329</v>
      </c>
      <c r="R9" s="6"/>
      <c r="S9" s="5">
        <f>O9*100/F9</f>
        <v>24.200372313420207</v>
      </c>
    </row>
    <row r="10" spans="1:19" ht="36">
      <c r="A10" s="6">
        <v>3</v>
      </c>
      <c r="B10" s="3">
        <v>312911233</v>
      </c>
      <c r="C10" s="4" t="s">
        <v>12</v>
      </c>
      <c r="D10" s="6">
        <v>6440</v>
      </c>
      <c r="E10" s="6">
        <v>0</v>
      </c>
      <c r="F10" s="6">
        <v>6440</v>
      </c>
      <c r="G10" s="6">
        <v>2200</v>
      </c>
      <c r="H10" s="6">
        <v>0</v>
      </c>
      <c r="I10" s="6">
        <v>2200</v>
      </c>
      <c r="J10" s="6">
        <v>2200</v>
      </c>
      <c r="K10" s="6">
        <v>0</v>
      </c>
      <c r="L10" s="6">
        <v>2200</v>
      </c>
      <c r="M10" s="6">
        <v>308</v>
      </c>
      <c r="N10" s="6">
        <v>0</v>
      </c>
      <c r="O10" s="6">
        <v>308</v>
      </c>
      <c r="P10" s="6"/>
      <c r="Q10" s="2">
        <f t="shared" si="0"/>
        <v>14</v>
      </c>
      <c r="R10" s="6"/>
      <c r="S10" s="5">
        <f>O10*100/F10</f>
        <v>4.7826086956521738</v>
      </c>
    </row>
    <row r="11" spans="1:19" ht="36">
      <c r="A11" s="6">
        <v>4</v>
      </c>
      <c r="B11" s="3">
        <v>312911213</v>
      </c>
      <c r="C11" s="4" t="s">
        <v>13</v>
      </c>
      <c r="D11" s="6">
        <v>6300</v>
      </c>
      <c r="E11" s="6">
        <v>0</v>
      </c>
      <c r="F11" s="6">
        <v>6300</v>
      </c>
      <c r="G11" s="6">
        <v>2100</v>
      </c>
      <c r="H11" s="6">
        <v>0</v>
      </c>
      <c r="I11" s="6">
        <v>2100</v>
      </c>
      <c r="J11" s="6">
        <v>2100</v>
      </c>
      <c r="K11" s="6">
        <v>0</v>
      </c>
      <c r="L11" s="6">
        <v>2100</v>
      </c>
      <c r="M11" s="6">
        <v>160</v>
      </c>
      <c r="N11" s="6"/>
      <c r="O11" s="6">
        <v>160</v>
      </c>
      <c r="P11" s="6"/>
      <c r="Q11" s="2">
        <f t="shared" si="0"/>
        <v>7.6190476190476186</v>
      </c>
      <c r="R11" s="6"/>
      <c r="S11" s="5">
        <f t="shared" ref="S11:S13" si="5">O11*100/F11</f>
        <v>2.5396825396825395</v>
      </c>
    </row>
    <row r="12" spans="1:19" ht="36">
      <c r="A12" s="6">
        <v>5</v>
      </c>
      <c r="B12" s="3">
        <v>31200909</v>
      </c>
      <c r="C12" s="4" t="s">
        <v>14</v>
      </c>
      <c r="D12" s="6">
        <v>1300</v>
      </c>
      <c r="E12" s="6">
        <v>0</v>
      </c>
      <c r="F12" s="6">
        <v>1300</v>
      </c>
      <c r="G12" s="6">
        <v>600</v>
      </c>
      <c r="H12" s="6">
        <v>0</v>
      </c>
      <c r="I12" s="6">
        <v>600</v>
      </c>
      <c r="J12" s="6">
        <v>600</v>
      </c>
      <c r="K12" s="6">
        <v>0</v>
      </c>
      <c r="L12" s="6">
        <v>600</v>
      </c>
      <c r="M12" s="6">
        <v>400</v>
      </c>
      <c r="N12" s="6">
        <v>0</v>
      </c>
      <c r="O12" s="6">
        <v>400</v>
      </c>
      <c r="P12" s="6"/>
      <c r="Q12" s="2">
        <f t="shared" si="0"/>
        <v>66.666666666666671</v>
      </c>
      <c r="R12" s="6"/>
      <c r="S12" s="5">
        <f t="shared" si="5"/>
        <v>30.76923076923077</v>
      </c>
    </row>
    <row r="13" spans="1:19" s="24" customFormat="1" ht="18">
      <c r="A13" s="6">
        <v>6</v>
      </c>
      <c r="B13" s="3">
        <v>312019024</v>
      </c>
      <c r="C13" s="4" t="s">
        <v>788</v>
      </c>
      <c r="D13" s="6">
        <v>0</v>
      </c>
      <c r="E13" s="6">
        <v>41300</v>
      </c>
      <c r="F13" s="6">
        <v>41300</v>
      </c>
      <c r="G13" s="6">
        <v>0</v>
      </c>
      <c r="H13" s="6">
        <v>14800</v>
      </c>
      <c r="I13" s="6">
        <v>14800</v>
      </c>
      <c r="J13" s="6">
        <v>0</v>
      </c>
      <c r="K13" s="6">
        <v>14800</v>
      </c>
      <c r="L13" s="6">
        <v>14800</v>
      </c>
      <c r="M13" s="6">
        <v>0</v>
      </c>
      <c r="N13" s="6">
        <v>749</v>
      </c>
      <c r="O13" s="6">
        <v>749</v>
      </c>
      <c r="P13" s="6"/>
      <c r="Q13" s="2">
        <f t="shared" si="0"/>
        <v>5.0608108108108105</v>
      </c>
      <c r="R13" s="6"/>
      <c r="S13" s="5">
        <f t="shared" si="5"/>
        <v>1.8135593220338984</v>
      </c>
    </row>
    <row r="14" spans="1:19" ht="16.5">
      <c r="A14" s="257" t="s">
        <v>15</v>
      </c>
      <c r="B14" s="257"/>
      <c r="C14" s="257"/>
      <c r="D14" s="7">
        <f t="shared" ref="D14:O14" si="6">SUM(D8:D13)</f>
        <v>39069</v>
      </c>
      <c r="E14" s="7">
        <f t="shared" si="6"/>
        <v>42010</v>
      </c>
      <c r="F14" s="7">
        <f t="shared" si="6"/>
        <v>81079</v>
      </c>
      <c r="G14" s="7">
        <f t="shared" si="6"/>
        <v>11589</v>
      </c>
      <c r="H14" s="7">
        <f t="shared" si="6"/>
        <v>14840</v>
      </c>
      <c r="I14" s="7">
        <f t="shared" si="6"/>
        <v>26429</v>
      </c>
      <c r="J14" s="7">
        <f t="shared" si="6"/>
        <v>11589</v>
      </c>
      <c r="K14" s="7">
        <f t="shared" si="6"/>
        <v>14840</v>
      </c>
      <c r="L14" s="7">
        <f t="shared" si="6"/>
        <v>26429</v>
      </c>
      <c r="M14" s="7">
        <f t="shared" si="6"/>
        <v>7314</v>
      </c>
      <c r="N14" s="7">
        <f t="shared" si="6"/>
        <v>749</v>
      </c>
      <c r="O14" s="7">
        <f t="shared" si="6"/>
        <v>8063</v>
      </c>
      <c r="P14" s="7">
        <f t="shared" ref="P14:R14" si="7">SUM(P8:P12)</f>
        <v>0</v>
      </c>
      <c r="Q14" s="7">
        <f>O14*100/L14</f>
        <v>30.508153921828296</v>
      </c>
      <c r="R14" s="7">
        <f t="shared" si="7"/>
        <v>0</v>
      </c>
      <c r="S14" s="8">
        <f>O14*100/F14</f>
        <v>9.9446219119624075</v>
      </c>
    </row>
    <row r="15" spans="1:19" ht="16.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</row>
    <row r="16" spans="1:19" ht="24">
      <c r="A16" s="12"/>
      <c r="B16" s="13"/>
      <c r="C16" s="196" t="s">
        <v>1209</v>
      </c>
      <c r="D16" s="14"/>
      <c r="E16" s="14"/>
      <c r="F16" s="14"/>
      <c r="G16" s="14"/>
      <c r="H16" s="14"/>
      <c r="I16" s="14"/>
      <c r="J16" s="14"/>
      <c r="K16" s="14"/>
      <c r="L16" s="15"/>
      <c r="M16" s="14"/>
      <c r="N16" s="14"/>
      <c r="O16" s="14"/>
      <c r="P16" s="14"/>
      <c r="Q16" s="14"/>
      <c r="R16" s="196" t="s">
        <v>16</v>
      </c>
      <c r="S16" s="197" t="s">
        <v>789</v>
      </c>
    </row>
  </sheetData>
  <mergeCells count="15">
    <mergeCell ref="J6:L6"/>
    <mergeCell ref="M6:O6"/>
    <mergeCell ref="P6:R6"/>
    <mergeCell ref="S6:S7"/>
    <mergeCell ref="A14:C14"/>
    <mergeCell ref="A6:A7"/>
    <mergeCell ref="B6:B7"/>
    <mergeCell ref="C6:C7"/>
    <mergeCell ref="D6:F6"/>
    <mergeCell ref="G6:I6"/>
    <mergeCell ref="A1:S1"/>
    <mergeCell ref="A2:S2"/>
    <mergeCell ref="A3:S3"/>
    <mergeCell ref="A4:S4"/>
    <mergeCell ref="A5:S5"/>
  </mergeCells>
  <pageMargins left="0.24" right="0.16" top="0.33" bottom="0.2" header="0.3" footer="0.21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H13" sqref="H13"/>
    </sheetView>
  </sheetViews>
  <sheetFormatPr defaultRowHeight="15"/>
  <cols>
    <col min="1" max="1" width="5.28515625" customWidth="1"/>
    <col min="2" max="2" width="25.140625" customWidth="1"/>
    <col min="3" max="4" width="13.7109375" customWidth="1"/>
    <col min="5" max="5" width="8.85546875" customWidth="1"/>
    <col min="6" max="6" width="11.5703125" customWidth="1"/>
    <col min="7" max="7" width="5.7109375" customWidth="1"/>
    <col min="8" max="8" width="6.85546875" customWidth="1"/>
    <col min="9" max="9" width="19" customWidth="1"/>
    <col min="10" max="10" width="14.7109375" customWidth="1"/>
    <col min="11" max="11" width="13.85546875" customWidth="1"/>
    <col min="12" max="12" width="15" customWidth="1"/>
    <col min="13" max="13" width="12.140625" customWidth="1"/>
    <col min="14" max="14" width="5.5703125" customWidth="1"/>
    <col min="15" max="15" width="6" customWidth="1"/>
    <col min="16" max="16" width="5" customWidth="1"/>
    <col min="17" max="17" width="6.85546875" customWidth="1"/>
    <col min="18" max="19" width="6" customWidth="1"/>
    <col min="20" max="20" width="5" customWidth="1"/>
    <col min="21" max="22" width="6.28515625" customWidth="1"/>
    <col min="23" max="23" width="10" customWidth="1"/>
    <col min="24" max="24" width="5.85546875" customWidth="1"/>
  </cols>
  <sheetData>
    <row r="1" spans="1:24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4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</row>
    <row r="3" spans="1:24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4" ht="19.5">
      <c r="A4" s="328" t="s">
        <v>708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</row>
    <row r="5" spans="1:24" ht="28.5">
      <c r="A5" s="329" t="s">
        <v>776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</row>
    <row r="6" spans="1:24" ht="23.25">
      <c r="A6" s="109" t="s">
        <v>543</v>
      </c>
      <c r="B6" s="109" t="s">
        <v>544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34"/>
      <c r="X6" s="66"/>
    </row>
    <row r="7" spans="1:24" ht="18">
      <c r="A7" s="319" t="s">
        <v>545</v>
      </c>
      <c r="B7" s="319" t="s">
        <v>17</v>
      </c>
      <c r="C7" s="322" t="s">
        <v>546</v>
      </c>
      <c r="D7" s="325" t="s">
        <v>547</v>
      </c>
      <c r="E7" s="322" t="s">
        <v>548</v>
      </c>
      <c r="F7" s="336" t="s">
        <v>549</v>
      </c>
      <c r="G7" s="337"/>
      <c r="H7" s="338"/>
      <c r="I7" s="322" t="s">
        <v>550</v>
      </c>
      <c r="J7" s="322" t="s">
        <v>551</v>
      </c>
      <c r="K7" s="319" t="s">
        <v>552</v>
      </c>
      <c r="L7" s="322" t="s">
        <v>553</v>
      </c>
      <c r="M7" s="322" t="s">
        <v>554</v>
      </c>
      <c r="N7" s="330" t="s">
        <v>555</v>
      </c>
      <c r="O7" s="331"/>
      <c r="P7" s="331"/>
      <c r="Q7" s="331"/>
      <c r="R7" s="331"/>
      <c r="S7" s="331"/>
      <c r="T7" s="331"/>
      <c r="U7" s="332"/>
      <c r="V7" s="322" t="s">
        <v>556</v>
      </c>
      <c r="W7" s="333" t="s">
        <v>557</v>
      </c>
      <c r="X7" s="322" t="s">
        <v>558</v>
      </c>
    </row>
    <row r="8" spans="1:24" ht="18">
      <c r="A8" s="320"/>
      <c r="B8" s="320"/>
      <c r="C8" s="323"/>
      <c r="D8" s="326"/>
      <c r="E8" s="323"/>
      <c r="F8" s="319" t="s">
        <v>559</v>
      </c>
      <c r="G8" s="319" t="s">
        <v>560</v>
      </c>
      <c r="H8" s="319" t="s">
        <v>561</v>
      </c>
      <c r="I8" s="323"/>
      <c r="J8" s="323"/>
      <c r="K8" s="320"/>
      <c r="L8" s="323"/>
      <c r="M8" s="323"/>
      <c r="N8" s="322" t="s">
        <v>562</v>
      </c>
      <c r="O8" s="322" t="s">
        <v>563</v>
      </c>
      <c r="P8" s="330" t="s">
        <v>564</v>
      </c>
      <c r="Q8" s="331"/>
      <c r="R8" s="331"/>
      <c r="S8" s="331"/>
      <c r="T8" s="331"/>
      <c r="U8" s="332"/>
      <c r="V8" s="323"/>
      <c r="W8" s="334"/>
      <c r="X8" s="323"/>
    </row>
    <row r="9" spans="1:24" ht="39.75" customHeight="1">
      <c r="A9" s="321"/>
      <c r="B9" s="321"/>
      <c r="C9" s="324"/>
      <c r="D9" s="327"/>
      <c r="E9" s="324"/>
      <c r="F9" s="321"/>
      <c r="G9" s="321"/>
      <c r="H9" s="321"/>
      <c r="I9" s="324"/>
      <c r="J9" s="324"/>
      <c r="K9" s="321"/>
      <c r="L9" s="324"/>
      <c r="M9" s="324"/>
      <c r="N9" s="324"/>
      <c r="O9" s="324"/>
      <c r="P9" s="73" t="s">
        <v>565</v>
      </c>
      <c r="Q9" s="73" t="s">
        <v>566</v>
      </c>
      <c r="R9" s="73" t="s">
        <v>567</v>
      </c>
      <c r="S9" s="73" t="s">
        <v>496</v>
      </c>
      <c r="T9" s="110" t="s">
        <v>568</v>
      </c>
      <c r="U9" s="73" t="s">
        <v>569</v>
      </c>
      <c r="V9" s="324"/>
      <c r="W9" s="335"/>
      <c r="X9" s="324"/>
    </row>
    <row r="10" spans="1:24" ht="19.5">
      <c r="A10" s="111"/>
      <c r="B10" s="111"/>
      <c r="C10" s="112"/>
      <c r="D10" s="112"/>
      <c r="E10" s="112"/>
      <c r="F10" s="113"/>
      <c r="G10" s="113"/>
      <c r="H10" s="113"/>
      <c r="I10" s="112"/>
      <c r="J10" s="111"/>
      <c r="K10" s="38"/>
      <c r="L10" s="73"/>
      <c r="M10" s="112"/>
      <c r="N10" s="73"/>
      <c r="O10" s="73"/>
      <c r="P10" s="73"/>
      <c r="Q10" s="73"/>
      <c r="R10" s="73"/>
      <c r="S10" s="73"/>
      <c r="T10" s="73"/>
      <c r="U10" s="73"/>
      <c r="V10" s="73"/>
      <c r="W10" s="114"/>
      <c r="X10" s="73"/>
    </row>
    <row r="11" spans="1:24" ht="19.5">
      <c r="A11" s="111"/>
      <c r="B11" s="111"/>
      <c r="C11" s="112"/>
      <c r="D11" s="112"/>
      <c r="E11" s="112"/>
      <c r="F11" s="113"/>
      <c r="G11" s="113"/>
      <c r="H11" s="113"/>
      <c r="I11" s="112"/>
      <c r="J11" s="111"/>
      <c r="K11" s="38"/>
      <c r="L11" s="73"/>
      <c r="M11" s="112"/>
      <c r="N11" s="73"/>
      <c r="O11" s="73"/>
      <c r="P11" s="73"/>
      <c r="Q11" s="73"/>
      <c r="R11" s="73"/>
      <c r="S11" s="73"/>
      <c r="T11" s="73"/>
      <c r="U11" s="73"/>
      <c r="V11" s="73"/>
      <c r="W11" s="114"/>
      <c r="X11" s="73"/>
    </row>
    <row r="12" spans="1:24" ht="19.5">
      <c r="A12" s="111"/>
      <c r="B12" s="111"/>
      <c r="C12" s="112"/>
      <c r="D12" s="112"/>
      <c r="E12" s="112"/>
      <c r="F12" s="113"/>
      <c r="G12" s="113"/>
      <c r="H12" s="113"/>
      <c r="I12" s="112"/>
      <c r="J12" s="111"/>
      <c r="K12" s="38"/>
      <c r="L12" s="73"/>
      <c r="M12" s="112"/>
      <c r="N12" s="73"/>
      <c r="O12" s="73"/>
      <c r="P12" s="73"/>
      <c r="Q12" s="73"/>
      <c r="R12" s="73"/>
      <c r="S12" s="73"/>
      <c r="T12" s="73"/>
      <c r="U12" s="73"/>
      <c r="V12" s="73"/>
      <c r="W12" s="114"/>
      <c r="X12" s="73"/>
    </row>
    <row r="13" spans="1:24" ht="19.5">
      <c r="A13" s="111"/>
      <c r="B13" s="111"/>
      <c r="C13" s="112"/>
      <c r="D13" s="112"/>
      <c r="E13" s="112"/>
      <c r="F13" s="113"/>
      <c r="G13" s="113"/>
      <c r="H13" s="113"/>
      <c r="I13" s="112"/>
      <c r="J13" s="111"/>
      <c r="K13" s="38"/>
      <c r="L13" s="73"/>
      <c r="M13" s="112"/>
      <c r="N13" s="73"/>
      <c r="O13" s="73"/>
      <c r="P13" s="73"/>
      <c r="Q13" s="73"/>
      <c r="R13" s="73"/>
      <c r="S13" s="73"/>
      <c r="T13" s="73"/>
      <c r="U13" s="73"/>
      <c r="V13" s="73"/>
      <c r="W13" s="114"/>
      <c r="X13" s="73"/>
    </row>
    <row r="14" spans="1:24" ht="23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ht="23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23.25">
      <c r="A16" s="339" t="s">
        <v>570</v>
      </c>
      <c r="B16" s="34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ht="23.25">
      <c r="A17" s="66" t="s">
        <v>571</v>
      </c>
      <c r="B17" s="34" t="s">
        <v>572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8">
      <c r="A18" s="319" t="s">
        <v>545</v>
      </c>
      <c r="B18" s="319" t="s">
        <v>17</v>
      </c>
      <c r="C18" s="322" t="s">
        <v>546</v>
      </c>
      <c r="D18" s="325" t="s">
        <v>547</v>
      </c>
      <c r="E18" s="322" t="s">
        <v>548</v>
      </c>
      <c r="F18" s="336" t="s">
        <v>549</v>
      </c>
      <c r="G18" s="337"/>
      <c r="H18" s="338"/>
      <c r="I18" s="322" t="s">
        <v>550</v>
      </c>
      <c r="J18" s="322" t="s">
        <v>551</v>
      </c>
      <c r="K18" s="319" t="s">
        <v>552</v>
      </c>
      <c r="L18" s="322" t="s">
        <v>553</v>
      </c>
      <c r="M18" s="322" t="s">
        <v>554</v>
      </c>
      <c r="N18" s="330" t="s">
        <v>555</v>
      </c>
      <c r="O18" s="331"/>
      <c r="P18" s="331"/>
      <c r="Q18" s="331"/>
      <c r="R18" s="331"/>
      <c r="S18" s="331"/>
      <c r="T18" s="331"/>
      <c r="U18" s="332"/>
      <c r="V18" s="322" t="s">
        <v>556</v>
      </c>
      <c r="W18" s="333" t="s">
        <v>557</v>
      </c>
      <c r="X18" s="322" t="s">
        <v>558</v>
      </c>
    </row>
    <row r="19" spans="1:24" ht="18">
      <c r="A19" s="320"/>
      <c r="B19" s="320"/>
      <c r="C19" s="323"/>
      <c r="D19" s="326"/>
      <c r="E19" s="323"/>
      <c r="F19" s="319" t="s">
        <v>559</v>
      </c>
      <c r="G19" s="319" t="s">
        <v>560</v>
      </c>
      <c r="H19" s="319" t="s">
        <v>561</v>
      </c>
      <c r="I19" s="323"/>
      <c r="J19" s="323"/>
      <c r="K19" s="320"/>
      <c r="L19" s="323"/>
      <c r="M19" s="323"/>
      <c r="N19" s="322" t="s">
        <v>562</v>
      </c>
      <c r="O19" s="322" t="s">
        <v>563</v>
      </c>
      <c r="P19" s="330" t="s">
        <v>564</v>
      </c>
      <c r="Q19" s="331"/>
      <c r="R19" s="331"/>
      <c r="S19" s="331"/>
      <c r="T19" s="331"/>
      <c r="U19" s="332"/>
      <c r="V19" s="323"/>
      <c r="W19" s="334"/>
      <c r="X19" s="323"/>
    </row>
    <row r="20" spans="1:24" ht="18">
      <c r="A20" s="321"/>
      <c r="B20" s="321"/>
      <c r="C20" s="324"/>
      <c r="D20" s="327"/>
      <c r="E20" s="324"/>
      <c r="F20" s="321"/>
      <c r="G20" s="321"/>
      <c r="H20" s="321"/>
      <c r="I20" s="324"/>
      <c r="J20" s="324"/>
      <c r="K20" s="321"/>
      <c r="L20" s="324"/>
      <c r="M20" s="324"/>
      <c r="N20" s="324"/>
      <c r="O20" s="324"/>
      <c r="P20" s="73" t="s">
        <v>565</v>
      </c>
      <c r="Q20" s="73" t="s">
        <v>566</v>
      </c>
      <c r="R20" s="73" t="s">
        <v>567</v>
      </c>
      <c r="S20" s="73" t="s">
        <v>496</v>
      </c>
      <c r="T20" s="110" t="s">
        <v>568</v>
      </c>
      <c r="U20" s="73" t="s">
        <v>569</v>
      </c>
      <c r="V20" s="324"/>
      <c r="W20" s="335"/>
      <c r="X20" s="324"/>
    </row>
    <row r="21" spans="1:24" ht="19.5">
      <c r="A21" s="111"/>
      <c r="B21" s="111"/>
      <c r="C21" s="112"/>
      <c r="D21" s="112"/>
      <c r="E21" s="112"/>
      <c r="F21" s="113"/>
      <c r="G21" s="113"/>
      <c r="H21" s="113"/>
      <c r="I21" s="112"/>
      <c r="J21" s="111"/>
      <c r="K21" s="38"/>
      <c r="L21" s="73"/>
      <c r="M21" s="112"/>
      <c r="N21" s="73"/>
      <c r="O21" s="73"/>
      <c r="P21" s="73"/>
      <c r="Q21" s="73"/>
      <c r="R21" s="73"/>
      <c r="S21" s="73"/>
      <c r="T21" s="73"/>
      <c r="U21" s="73"/>
      <c r="V21" s="73"/>
      <c r="W21" s="114"/>
      <c r="X21" s="73"/>
    </row>
    <row r="22" spans="1:24" ht="19.5">
      <c r="A22" s="111"/>
      <c r="B22" s="111"/>
      <c r="C22" s="112"/>
      <c r="D22" s="112"/>
      <c r="E22" s="112"/>
      <c r="F22" s="113"/>
      <c r="G22" s="113"/>
      <c r="H22" s="113"/>
      <c r="I22" s="112"/>
      <c r="J22" s="111"/>
      <c r="K22" s="38"/>
      <c r="L22" s="73"/>
      <c r="M22" s="112"/>
      <c r="N22" s="73"/>
      <c r="O22" s="73"/>
      <c r="P22" s="73"/>
      <c r="Q22" s="73"/>
      <c r="R22" s="73"/>
      <c r="S22" s="73"/>
      <c r="T22" s="73"/>
      <c r="U22" s="73"/>
      <c r="V22" s="73"/>
      <c r="W22" s="114"/>
      <c r="X22" s="73"/>
    </row>
    <row r="23" spans="1:24" ht="19.5">
      <c r="A23" s="111"/>
      <c r="B23" s="111"/>
      <c r="C23" s="112"/>
      <c r="D23" s="112"/>
      <c r="E23" s="112"/>
      <c r="F23" s="113"/>
      <c r="G23" s="113"/>
      <c r="H23" s="113"/>
      <c r="I23" s="112"/>
      <c r="J23" s="111"/>
      <c r="K23" s="38"/>
      <c r="L23" s="73"/>
      <c r="M23" s="112"/>
      <c r="N23" s="73"/>
      <c r="O23" s="73"/>
      <c r="P23" s="73"/>
      <c r="Q23" s="73"/>
      <c r="R23" s="73"/>
      <c r="S23" s="73"/>
      <c r="T23" s="73"/>
      <c r="U23" s="73"/>
      <c r="V23" s="73"/>
      <c r="W23" s="114"/>
      <c r="X23" s="73"/>
    </row>
    <row r="24" spans="1:24" ht="19.5">
      <c r="A24" s="111"/>
      <c r="B24" s="111"/>
      <c r="C24" s="112"/>
      <c r="D24" s="112"/>
      <c r="E24" s="112"/>
      <c r="F24" s="113"/>
      <c r="G24" s="113"/>
      <c r="H24" s="113"/>
      <c r="I24" s="112"/>
      <c r="J24" s="111"/>
      <c r="K24" s="38"/>
      <c r="L24" s="73"/>
      <c r="M24" s="112"/>
      <c r="N24" s="73"/>
      <c r="O24" s="73"/>
      <c r="P24" s="73"/>
      <c r="Q24" s="73"/>
      <c r="R24" s="73"/>
      <c r="S24" s="73"/>
      <c r="T24" s="73"/>
      <c r="U24" s="73"/>
      <c r="V24" s="73"/>
      <c r="W24" s="114"/>
      <c r="X24" s="73"/>
    </row>
    <row r="25" spans="1:24" ht="19.5">
      <c r="A25" s="111"/>
      <c r="B25" s="111"/>
      <c r="C25" s="112"/>
      <c r="D25" s="112"/>
      <c r="E25" s="112"/>
      <c r="F25" s="113"/>
      <c r="G25" s="113"/>
      <c r="H25" s="113"/>
      <c r="I25" s="112"/>
      <c r="J25" s="111"/>
      <c r="K25" s="38"/>
      <c r="L25" s="73"/>
      <c r="M25" s="112"/>
      <c r="N25" s="73"/>
      <c r="O25" s="73"/>
      <c r="P25" s="73"/>
      <c r="Q25" s="73"/>
      <c r="R25" s="73"/>
      <c r="S25" s="73"/>
      <c r="T25" s="73"/>
      <c r="U25" s="73"/>
      <c r="V25" s="73"/>
      <c r="W25" s="114"/>
      <c r="X25" s="73"/>
    </row>
    <row r="26" spans="1:24" ht="23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23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23.25">
      <c r="A28" s="339" t="s">
        <v>573</v>
      </c>
      <c r="B28" s="34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23.25">
      <c r="A29" s="66"/>
      <c r="B29" s="115" t="s">
        <v>574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23.25">
      <c r="A30" s="66"/>
      <c r="B30" s="34" t="s">
        <v>424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66"/>
      <c r="N30" s="66"/>
      <c r="O30" s="66"/>
      <c r="P30" s="66"/>
      <c r="Q30" s="66"/>
      <c r="R30" s="66"/>
      <c r="S30" s="66"/>
      <c r="T30" s="66"/>
      <c r="U30" s="66"/>
      <c r="V30" s="34" t="s">
        <v>425</v>
      </c>
      <c r="W30" s="66"/>
      <c r="X30" s="66"/>
    </row>
  </sheetData>
  <mergeCells count="49">
    <mergeCell ref="A28:B28"/>
    <mergeCell ref="N18:U18"/>
    <mergeCell ref="V18:V20"/>
    <mergeCell ref="W18:W20"/>
    <mergeCell ref="X18:X20"/>
    <mergeCell ref="F19:F20"/>
    <mergeCell ref="G19:G20"/>
    <mergeCell ref="H19:H20"/>
    <mergeCell ref="N19:N20"/>
    <mergeCell ref="O19:O20"/>
    <mergeCell ref="P19:U19"/>
    <mergeCell ref="F18:H18"/>
    <mergeCell ref="I18:I20"/>
    <mergeCell ref="J18:J20"/>
    <mergeCell ref="K18:K20"/>
    <mergeCell ref="L18:L20"/>
    <mergeCell ref="M18:M20"/>
    <mergeCell ref="A16:B16"/>
    <mergeCell ref="A18:A20"/>
    <mergeCell ref="B18:B20"/>
    <mergeCell ref="C18:C20"/>
    <mergeCell ref="D18:D20"/>
    <mergeCell ref="E18:E20"/>
    <mergeCell ref="N7:U7"/>
    <mergeCell ref="V7:V9"/>
    <mergeCell ref="W7:W9"/>
    <mergeCell ref="X7:X9"/>
    <mergeCell ref="F8:F9"/>
    <mergeCell ref="G8:G9"/>
    <mergeCell ref="H8:H9"/>
    <mergeCell ref="N8:N9"/>
    <mergeCell ref="O8:O9"/>
    <mergeCell ref="P8:U8"/>
    <mergeCell ref="F7:H7"/>
    <mergeCell ref="I7:I9"/>
    <mergeCell ref="J7:J9"/>
    <mergeCell ref="K7:K9"/>
    <mergeCell ref="L7:L9"/>
    <mergeCell ref="M7:M9"/>
    <mergeCell ref="A1:X1"/>
    <mergeCell ref="A2:X2"/>
    <mergeCell ref="A3:X3"/>
    <mergeCell ref="A4:X4"/>
    <mergeCell ref="A5:X5"/>
    <mergeCell ref="A7:A9"/>
    <mergeCell ref="B7:B9"/>
    <mergeCell ref="C7:C9"/>
    <mergeCell ref="D7:D9"/>
    <mergeCell ref="E7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topLeftCell="C10" workbookViewId="0">
      <selection activeCell="M23" sqref="M23"/>
    </sheetView>
  </sheetViews>
  <sheetFormatPr defaultRowHeight="15"/>
  <cols>
    <col min="1" max="1" width="6.85546875" customWidth="1"/>
    <col min="2" max="2" width="34" customWidth="1"/>
    <col min="3" max="3" width="23.5703125" customWidth="1"/>
    <col min="4" max="4" width="32.5703125" customWidth="1"/>
    <col min="5" max="5" width="20" style="24" customWidth="1"/>
    <col min="6" max="6" width="17" customWidth="1"/>
    <col min="7" max="7" width="22.85546875" customWidth="1"/>
    <col min="8" max="8" width="14.5703125" customWidth="1"/>
  </cols>
  <sheetData>
    <row r="1" spans="1:24" s="24" customFormat="1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s="24" customFormat="1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s="24" customFormat="1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1:24" s="24" customFormat="1" ht="19.5">
      <c r="A4" s="193" t="s">
        <v>708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24" s="24" customFormat="1"/>
    <row r="6" spans="1:24" ht="32.25" customHeight="1">
      <c r="A6" s="279" t="s">
        <v>629</v>
      </c>
      <c r="B6" s="279"/>
      <c r="C6" s="279"/>
      <c r="D6" s="279"/>
      <c r="E6" s="279"/>
      <c r="F6" s="279"/>
      <c r="G6" s="279"/>
      <c r="H6" s="279"/>
      <c r="I6" s="279"/>
    </row>
    <row r="7" spans="1:24" ht="99.75" customHeight="1">
      <c r="A7" s="143" t="s">
        <v>486</v>
      </c>
      <c r="B7" s="132" t="s">
        <v>630</v>
      </c>
      <c r="C7" s="143" t="s">
        <v>631</v>
      </c>
      <c r="D7" s="132" t="s">
        <v>632</v>
      </c>
      <c r="E7" s="132" t="s">
        <v>690</v>
      </c>
      <c r="F7" s="132" t="s">
        <v>633</v>
      </c>
      <c r="G7" s="132" t="s">
        <v>634</v>
      </c>
      <c r="H7" s="143" t="s">
        <v>635</v>
      </c>
      <c r="I7" s="143" t="s">
        <v>636</v>
      </c>
    </row>
    <row r="8" spans="1:24" ht="23.25">
      <c r="A8" s="32">
        <v>1</v>
      </c>
      <c r="B8" s="17" t="s">
        <v>1065</v>
      </c>
      <c r="C8" s="17" t="s">
        <v>1064</v>
      </c>
      <c r="D8" s="32">
        <v>12000</v>
      </c>
      <c r="E8" s="32">
        <v>1000</v>
      </c>
      <c r="F8" s="17"/>
      <c r="G8" s="70"/>
      <c r="H8" s="70"/>
      <c r="I8" s="70"/>
    </row>
    <row r="9" spans="1:24" ht="23.25">
      <c r="A9" s="32">
        <v>2</v>
      </c>
      <c r="B9" s="17" t="s">
        <v>1066</v>
      </c>
      <c r="C9" s="17" t="s">
        <v>1048</v>
      </c>
      <c r="D9" s="32">
        <v>45000</v>
      </c>
      <c r="E9" s="32">
        <v>1500</v>
      </c>
      <c r="F9" s="17"/>
      <c r="G9" s="70"/>
      <c r="H9" s="70"/>
      <c r="I9" s="70"/>
    </row>
    <row r="10" spans="1:24" ht="23.25">
      <c r="A10" s="32">
        <v>3</v>
      </c>
      <c r="B10" s="17" t="s">
        <v>1067</v>
      </c>
      <c r="C10" s="17" t="s">
        <v>1068</v>
      </c>
      <c r="D10" s="32">
        <v>34000</v>
      </c>
      <c r="E10" s="32">
        <v>800</v>
      </c>
      <c r="F10" s="17"/>
      <c r="G10" s="70"/>
      <c r="H10" s="70"/>
      <c r="I10" s="70"/>
    </row>
    <row r="11" spans="1:24" ht="23.25">
      <c r="A11" s="32">
        <v>4</v>
      </c>
      <c r="B11" s="17" t="s">
        <v>1069</v>
      </c>
      <c r="C11" s="17" t="s">
        <v>1070</v>
      </c>
      <c r="D11" s="32">
        <v>15000</v>
      </c>
      <c r="E11" s="32">
        <v>1200</v>
      </c>
      <c r="F11" s="17"/>
      <c r="G11" s="70"/>
      <c r="H11" s="70"/>
      <c r="I11" s="70"/>
    </row>
    <row r="12" spans="1:24" ht="23.25">
      <c r="A12" s="32">
        <v>5</v>
      </c>
      <c r="B12" s="17" t="s">
        <v>1071</v>
      </c>
      <c r="C12" s="17" t="s">
        <v>1072</v>
      </c>
      <c r="D12" s="32">
        <v>5000</v>
      </c>
      <c r="E12" s="32">
        <v>400</v>
      </c>
      <c r="F12" s="17"/>
      <c r="G12" s="70"/>
      <c r="H12" s="70"/>
      <c r="I12" s="70"/>
    </row>
    <row r="13" spans="1:24" ht="23.25">
      <c r="A13" s="32">
        <v>6</v>
      </c>
      <c r="B13" s="17" t="s">
        <v>1073</v>
      </c>
      <c r="C13" s="17" t="s">
        <v>1074</v>
      </c>
      <c r="D13" s="32">
        <v>32000</v>
      </c>
      <c r="E13" s="32">
        <v>700</v>
      </c>
      <c r="F13" s="17"/>
      <c r="G13" s="70"/>
      <c r="H13" s="70"/>
      <c r="I13" s="70"/>
    </row>
    <row r="14" spans="1:24" ht="23.25">
      <c r="A14" s="32">
        <v>7</v>
      </c>
      <c r="B14" s="17" t="s">
        <v>1075</v>
      </c>
      <c r="C14" s="17" t="s">
        <v>1076</v>
      </c>
      <c r="D14" s="32">
        <v>12000</v>
      </c>
      <c r="E14" s="32">
        <v>500</v>
      </c>
      <c r="F14" s="17"/>
      <c r="G14" s="70"/>
      <c r="H14" s="70"/>
      <c r="I14" s="70"/>
    </row>
    <row r="15" spans="1:24" ht="23.25">
      <c r="A15" s="66"/>
      <c r="B15" s="66" t="s">
        <v>424</v>
      </c>
      <c r="C15" s="66"/>
      <c r="D15" s="66"/>
      <c r="E15" s="66"/>
      <c r="F15" s="66"/>
      <c r="G15" s="66" t="s">
        <v>637</v>
      </c>
      <c r="H15" s="66"/>
      <c r="I15" s="66"/>
    </row>
  </sheetData>
  <mergeCells count="4">
    <mergeCell ref="A6:I6"/>
    <mergeCell ref="A1:I1"/>
    <mergeCell ref="A2:I2"/>
    <mergeCell ref="A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I10" sqref="I10"/>
    </sheetView>
  </sheetViews>
  <sheetFormatPr defaultRowHeight="15"/>
  <cols>
    <col min="1" max="1" width="5.5703125" customWidth="1"/>
    <col min="2" max="2" width="20.42578125" customWidth="1"/>
    <col min="3" max="3" width="11.28515625" customWidth="1"/>
    <col min="4" max="4" width="27.85546875" customWidth="1"/>
    <col min="5" max="5" width="16" customWidth="1"/>
    <col min="6" max="6" width="9.42578125" customWidth="1"/>
    <col min="7" max="7" width="12.7109375" customWidth="1"/>
    <col min="8" max="8" width="14" customWidth="1"/>
    <col min="9" max="9" width="10" customWidth="1"/>
    <col min="10" max="10" width="8.85546875" customWidth="1"/>
    <col min="11" max="11" width="10.140625" customWidth="1"/>
    <col min="12" max="12" width="15.85546875" customWidth="1"/>
    <col min="13" max="13" width="8.28515625" bestFit="1" customWidth="1"/>
  </cols>
  <sheetData>
    <row r="1" spans="1:13" s="24" customFormat="1"/>
    <row r="2" spans="1:13" s="24" customFormat="1" ht="24">
      <c r="A2" s="341" t="s">
        <v>649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3" ht="24">
      <c r="A3" s="341" t="s">
        <v>650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44"/>
    </row>
    <row r="4" spans="1:13" ht="32.25" customHeight="1">
      <c r="A4" s="342" t="s">
        <v>709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86.25">
      <c r="A5" s="145" t="s">
        <v>638</v>
      </c>
      <c r="B5" s="145" t="s">
        <v>639</v>
      </c>
      <c r="C5" s="145" t="s">
        <v>640</v>
      </c>
      <c r="D5" s="145" t="s">
        <v>641</v>
      </c>
      <c r="E5" s="145" t="s">
        <v>642</v>
      </c>
      <c r="F5" s="145" t="s">
        <v>643</v>
      </c>
      <c r="G5" s="145" t="s">
        <v>644</v>
      </c>
      <c r="H5" s="145" t="s">
        <v>552</v>
      </c>
      <c r="I5" s="145" t="s">
        <v>645</v>
      </c>
      <c r="J5" s="145" t="s">
        <v>646</v>
      </c>
      <c r="K5" s="145" t="s">
        <v>647</v>
      </c>
      <c r="L5" s="145" t="s">
        <v>648</v>
      </c>
      <c r="M5" s="145" t="s">
        <v>27</v>
      </c>
    </row>
    <row r="6" spans="1:13" ht="34.5">
      <c r="A6" s="146">
        <v>1</v>
      </c>
      <c r="B6" s="147" t="s">
        <v>1077</v>
      </c>
      <c r="C6" s="146"/>
      <c r="D6" s="147" t="s">
        <v>1078</v>
      </c>
      <c r="E6" s="147" t="s">
        <v>1081</v>
      </c>
      <c r="F6" s="148" t="s">
        <v>1082</v>
      </c>
      <c r="G6" s="147" t="s">
        <v>1079</v>
      </c>
      <c r="H6" s="229">
        <v>9848121313</v>
      </c>
      <c r="I6" s="149">
        <v>300</v>
      </c>
      <c r="J6" s="149"/>
      <c r="K6" s="149">
        <v>90</v>
      </c>
      <c r="L6" s="150" t="s">
        <v>1084</v>
      </c>
      <c r="M6" s="114"/>
    </row>
    <row r="7" spans="1:13" ht="34.5">
      <c r="A7" s="146">
        <v>2</v>
      </c>
      <c r="B7" s="147"/>
      <c r="C7" s="146"/>
      <c r="D7" s="147" t="s">
        <v>1080</v>
      </c>
      <c r="E7" s="147" t="s">
        <v>1064</v>
      </c>
      <c r="F7" s="147" t="s">
        <v>1082</v>
      </c>
      <c r="G7" s="147" t="s">
        <v>1083</v>
      </c>
      <c r="H7" s="229">
        <v>9848372277</v>
      </c>
      <c r="I7" s="149">
        <v>300</v>
      </c>
      <c r="J7" s="149"/>
      <c r="K7" s="149">
        <v>90</v>
      </c>
      <c r="L7" s="150" t="s">
        <v>1084</v>
      </c>
      <c r="M7" s="114"/>
    </row>
  </sheetData>
  <mergeCells count="3">
    <mergeCell ref="A3:L3"/>
    <mergeCell ref="A4:M4"/>
    <mergeCell ref="A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9" sqref="I9"/>
    </sheetView>
  </sheetViews>
  <sheetFormatPr defaultRowHeight="15"/>
  <cols>
    <col min="1" max="1" width="6.7109375" customWidth="1"/>
    <col min="2" max="2" width="16.5703125" customWidth="1"/>
    <col min="3" max="4" width="23.28515625" customWidth="1"/>
    <col min="5" max="5" width="18.140625" customWidth="1"/>
    <col min="6" max="6" width="16.42578125" customWidth="1"/>
    <col min="7" max="7" width="9.42578125" customWidth="1"/>
    <col min="8" max="8" width="9.5703125" customWidth="1"/>
    <col min="9" max="9" width="22.85546875" customWidth="1"/>
  </cols>
  <sheetData>
    <row r="1" spans="1:10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9.5">
      <c r="A4" s="328" t="s">
        <v>707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28.5">
      <c r="A5" s="329" t="s">
        <v>777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10" ht="23.25">
      <c r="A6" s="78" t="s">
        <v>710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7" customHeight="1">
      <c r="A7" s="347" t="s">
        <v>575</v>
      </c>
      <c r="B7" s="349" t="s">
        <v>576</v>
      </c>
      <c r="C7" s="343" t="s">
        <v>577</v>
      </c>
      <c r="D7" s="349" t="s">
        <v>578</v>
      </c>
      <c r="E7" s="343" t="s">
        <v>547</v>
      </c>
      <c r="F7" s="343" t="s">
        <v>579</v>
      </c>
      <c r="G7" s="345" t="s">
        <v>580</v>
      </c>
      <c r="H7" s="346"/>
      <c r="I7" s="343" t="s">
        <v>581</v>
      </c>
      <c r="J7" s="343" t="s">
        <v>558</v>
      </c>
    </row>
    <row r="8" spans="1:10" ht="30.75" customHeight="1">
      <c r="A8" s="348"/>
      <c r="B8" s="350"/>
      <c r="C8" s="344"/>
      <c r="D8" s="350"/>
      <c r="E8" s="344"/>
      <c r="F8" s="344"/>
      <c r="G8" s="116" t="s">
        <v>582</v>
      </c>
      <c r="H8" s="117" t="s">
        <v>583</v>
      </c>
      <c r="I8" s="344"/>
      <c r="J8" s="344"/>
    </row>
    <row r="9" spans="1:10" ht="27" customHeight="1">
      <c r="A9" s="118">
        <v>1</v>
      </c>
      <c r="B9" s="118"/>
      <c r="C9" s="119" t="s">
        <v>586</v>
      </c>
      <c r="D9" s="120" t="s">
        <v>1210</v>
      </c>
      <c r="E9" s="123">
        <v>600</v>
      </c>
      <c r="F9" s="123">
        <v>200</v>
      </c>
      <c r="G9" s="122">
        <v>1</v>
      </c>
      <c r="H9" s="122">
        <v>1</v>
      </c>
      <c r="I9" s="122" t="s">
        <v>1211</v>
      </c>
      <c r="J9" s="121"/>
    </row>
    <row r="10" spans="1:10" ht="27" customHeight="1">
      <c r="A10" s="123">
        <v>2</v>
      </c>
      <c r="B10" s="123"/>
      <c r="C10" s="119" t="s">
        <v>584</v>
      </c>
      <c r="D10" s="120"/>
      <c r="E10" s="120"/>
      <c r="F10" s="120"/>
      <c r="G10" s="124"/>
      <c r="H10" s="122"/>
      <c r="I10" s="122"/>
      <c r="J10" s="121"/>
    </row>
    <row r="11" spans="1:10" ht="27" customHeight="1">
      <c r="A11" s="118">
        <v>3</v>
      </c>
      <c r="B11" s="118"/>
      <c r="C11" s="119" t="s">
        <v>585</v>
      </c>
      <c r="D11" s="120"/>
      <c r="E11" s="121"/>
      <c r="F11" s="121"/>
      <c r="G11" s="122"/>
      <c r="H11" s="122"/>
      <c r="I11" s="122"/>
      <c r="J11" s="120"/>
    </row>
    <row r="12" spans="1:10" ht="27" customHeight="1">
      <c r="A12" s="123">
        <v>4</v>
      </c>
      <c r="B12" s="123"/>
      <c r="C12" s="121" t="s">
        <v>567</v>
      </c>
      <c r="D12" s="121"/>
      <c r="E12" s="121"/>
      <c r="F12" s="121"/>
      <c r="G12" s="121"/>
      <c r="H12" s="121"/>
      <c r="I12" s="121"/>
      <c r="J12" s="121"/>
    </row>
    <row r="13" spans="1:10" ht="27" customHeight="1">
      <c r="A13" s="118">
        <v>5</v>
      </c>
      <c r="B13" s="118"/>
      <c r="C13" s="121"/>
      <c r="D13" s="121"/>
      <c r="E13" s="121"/>
      <c r="F13" s="121"/>
      <c r="G13" s="121"/>
      <c r="H13" s="121"/>
      <c r="I13" s="121"/>
      <c r="J13" s="121"/>
    </row>
    <row r="14" spans="1:10" ht="23.25">
      <c r="A14" s="66"/>
      <c r="B14" s="66"/>
      <c r="C14" s="66"/>
      <c r="D14" s="66"/>
      <c r="E14" s="66"/>
      <c r="F14" s="66"/>
      <c r="G14" s="66"/>
      <c r="H14" s="66"/>
      <c r="I14" s="66"/>
      <c r="J14" s="66"/>
    </row>
  </sheetData>
  <mergeCells count="14">
    <mergeCell ref="F7:F8"/>
    <mergeCell ref="G7:H7"/>
    <mergeCell ref="I7:I8"/>
    <mergeCell ref="J7:J8"/>
    <mergeCell ref="A1:J1"/>
    <mergeCell ref="A2:J2"/>
    <mergeCell ref="A3:J3"/>
    <mergeCell ref="A4:J4"/>
    <mergeCell ref="A5:J5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9" sqref="C9"/>
    </sheetView>
  </sheetViews>
  <sheetFormatPr defaultRowHeight="15"/>
  <cols>
    <col min="1" max="1" width="10.42578125" customWidth="1"/>
    <col min="2" max="2" width="20.140625" customWidth="1"/>
    <col min="3" max="3" width="31.140625" customWidth="1"/>
    <col min="4" max="4" width="19.140625" customWidth="1"/>
  </cols>
  <sheetData>
    <row r="1" spans="1:4" ht="19.5">
      <c r="A1" s="296" t="s">
        <v>0</v>
      </c>
      <c r="B1" s="296"/>
      <c r="C1" s="296"/>
      <c r="D1" s="296"/>
    </row>
    <row r="2" spans="1:4" ht="19.5">
      <c r="A2" s="296" t="s">
        <v>516</v>
      </c>
      <c r="B2" s="296"/>
      <c r="C2" s="296"/>
      <c r="D2" s="296"/>
    </row>
    <row r="3" spans="1:4" ht="19.5">
      <c r="A3" s="296" t="s">
        <v>517</v>
      </c>
      <c r="B3" s="296"/>
      <c r="C3" s="296"/>
      <c r="D3" s="296"/>
    </row>
    <row r="4" spans="1:4" ht="35.25" customHeight="1">
      <c r="A4" s="351" t="s">
        <v>711</v>
      </c>
      <c r="B4" s="351"/>
      <c r="C4" s="351"/>
      <c r="D4" s="351"/>
    </row>
    <row r="5" spans="1:4" s="24" customFormat="1" ht="19.5" customHeight="1">
      <c r="A5" s="188"/>
      <c r="B5" s="194" t="s">
        <v>778</v>
      </c>
      <c r="C5" s="188"/>
      <c r="D5" s="188"/>
    </row>
    <row r="6" spans="1:4" ht="23.25">
      <c r="A6" s="78" t="s">
        <v>712</v>
      </c>
      <c r="B6" s="78"/>
      <c r="C6" s="78"/>
      <c r="D6" s="78"/>
    </row>
    <row r="7" spans="1:4" ht="19.5">
      <c r="A7" s="88" t="s">
        <v>3</v>
      </c>
      <c r="B7" s="88" t="s">
        <v>595</v>
      </c>
      <c r="C7" s="130" t="s">
        <v>596</v>
      </c>
      <c r="D7" s="88" t="s">
        <v>27</v>
      </c>
    </row>
    <row r="8" spans="1:4" ht="28.5">
      <c r="A8" s="92">
        <v>1</v>
      </c>
      <c r="B8" s="131"/>
      <c r="C8" s="93"/>
      <c r="D8" s="100"/>
    </row>
    <row r="9" spans="1:4" ht="28.5">
      <c r="A9" s="94">
        <v>2</v>
      </c>
      <c r="B9" s="131"/>
      <c r="C9" s="93"/>
      <c r="D9" s="100"/>
    </row>
    <row r="10" spans="1:4" ht="28.5">
      <c r="A10" s="92">
        <v>3</v>
      </c>
      <c r="B10" s="95"/>
      <c r="C10" s="93"/>
      <c r="D10" s="101"/>
    </row>
    <row r="11" spans="1:4" ht="28.5">
      <c r="A11" s="352" t="s">
        <v>496</v>
      </c>
      <c r="B11" s="353"/>
      <c r="C11" s="97">
        <f>SUM(C8:C10)</f>
        <v>0</v>
      </c>
      <c r="D11" s="100"/>
    </row>
  </sheetData>
  <mergeCells count="5">
    <mergeCell ref="A1:D1"/>
    <mergeCell ref="A2:D2"/>
    <mergeCell ref="A3:D3"/>
    <mergeCell ref="A4:D4"/>
    <mergeCell ref="A11:B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topLeftCell="A6" workbookViewId="0">
      <selection activeCell="K10" sqref="K10"/>
    </sheetView>
  </sheetViews>
  <sheetFormatPr defaultRowHeight="15"/>
  <cols>
    <col min="1" max="1" width="5.28515625" customWidth="1"/>
    <col min="2" max="2" width="16.85546875" customWidth="1"/>
    <col min="3" max="3" width="23" customWidth="1"/>
    <col min="4" max="4" width="19.140625" customWidth="1"/>
    <col min="5" max="5" width="15.42578125" customWidth="1"/>
    <col min="6" max="6" width="19.42578125" customWidth="1"/>
    <col min="7" max="7" width="12.42578125" bestFit="1" customWidth="1"/>
    <col min="8" max="8" width="14.28515625" bestFit="1" customWidth="1"/>
    <col min="9" max="9" width="8.42578125" customWidth="1"/>
  </cols>
  <sheetData>
    <row r="1" spans="1:9" ht="24" customHeight="1">
      <c r="A1" s="296" t="s">
        <v>0</v>
      </c>
      <c r="B1" s="296"/>
      <c r="C1" s="296"/>
      <c r="D1" s="296"/>
      <c r="E1" s="296"/>
      <c r="F1" s="296"/>
      <c r="G1" s="296"/>
      <c r="H1" s="296"/>
      <c r="I1" s="296"/>
    </row>
    <row r="2" spans="1:9" ht="24" customHeight="1">
      <c r="A2" s="296" t="s">
        <v>516</v>
      </c>
      <c r="B2" s="296"/>
      <c r="C2" s="296"/>
      <c r="D2" s="296"/>
      <c r="E2" s="296"/>
      <c r="F2" s="296"/>
      <c r="G2" s="296"/>
      <c r="H2" s="296"/>
      <c r="I2" s="296"/>
    </row>
    <row r="3" spans="1:9" ht="24" customHeight="1">
      <c r="A3" s="296" t="s">
        <v>517</v>
      </c>
      <c r="B3" s="296"/>
      <c r="C3" s="296"/>
      <c r="D3" s="296"/>
      <c r="E3" s="296"/>
      <c r="F3" s="296"/>
      <c r="G3" s="296"/>
      <c r="H3" s="296"/>
      <c r="I3" s="296"/>
    </row>
    <row r="4" spans="1:9" ht="24" customHeight="1">
      <c r="A4" s="328" t="s">
        <v>707</v>
      </c>
      <c r="B4" s="328"/>
      <c r="C4" s="328"/>
      <c r="D4" s="328"/>
      <c r="E4" s="328"/>
      <c r="F4" s="328"/>
      <c r="G4" s="328"/>
      <c r="H4" s="328"/>
      <c r="I4" s="328"/>
    </row>
    <row r="5" spans="1:9" ht="24" customHeight="1">
      <c r="A5" s="356" t="s">
        <v>779</v>
      </c>
      <c r="B5" s="356"/>
      <c r="C5" s="356"/>
      <c r="D5" s="356"/>
      <c r="E5" s="356"/>
      <c r="F5" s="356"/>
      <c r="G5" s="356"/>
      <c r="H5" s="356"/>
      <c r="I5" s="356"/>
    </row>
    <row r="6" spans="1:9" ht="24" customHeight="1">
      <c r="A6" s="78" t="s">
        <v>713</v>
      </c>
      <c r="B6" s="78"/>
      <c r="C6" s="78"/>
      <c r="D6" s="78"/>
      <c r="E6" s="78"/>
      <c r="F6" s="78"/>
      <c r="G6" s="78"/>
      <c r="H6" s="78"/>
      <c r="I6" s="78"/>
    </row>
    <row r="7" spans="1:9" ht="66.75" customHeight="1">
      <c r="A7" s="125" t="s">
        <v>3</v>
      </c>
      <c r="B7" s="125" t="s">
        <v>587</v>
      </c>
      <c r="C7" s="125" t="s">
        <v>588</v>
      </c>
      <c r="D7" s="125" t="s">
        <v>589</v>
      </c>
      <c r="E7" s="125" t="s">
        <v>590</v>
      </c>
      <c r="F7" s="125" t="s">
        <v>591</v>
      </c>
      <c r="G7" s="125" t="s">
        <v>592</v>
      </c>
      <c r="H7" s="125" t="s">
        <v>593</v>
      </c>
      <c r="I7" s="125" t="s">
        <v>27</v>
      </c>
    </row>
    <row r="8" spans="1:9" ht="23.25">
      <c r="A8" s="126">
        <v>1</v>
      </c>
      <c r="B8" s="127" t="s">
        <v>1085</v>
      </c>
      <c r="C8" s="69">
        <v>100</v>
      </c>
      <c r="D8" s="69">
        <v>0</v>
      </c>
      <c r="E8" s="69">
        <f>SUM(C8:D8)</f>
        <v>100</v>
      </c>
      <c r="F8" s="69">
        <v>0</v>
      </c>
      <c r="G8" s="69">
        <v>0</v>
      </c>
      <c r="H8" s="69">
        <f>+E8-F8</f>
        <v>100</v>
      </c>
      <c r="I8" s="128"/>
    </row>
    <row r="9" spans="1:9" ht="23.25">
      <c r="A9" s="126">
        <v>2</v>
      </c>
      <c r="B9" s="127" t="s">
        <v>1086</v>
      </c>
      <c r="C9" s="69">
        <v>1200</v>
      </c>
      <c r="D9" s="69">
        <v>0</v>
      </c>
      <c r="E9" s="69">
        <v>1200</v>
      </c>
      <c r="F9" s="69">
        <v>0</v>
      </c>
      <c r="G9" s="69">
        <v>0</v>
      </c>
      <c r="H9" s="69">
        <v>100</v>
      </c>
      <c r="I9" s="128"/>
    </row>
    <row r="10" spans="1:9" ht="23.25">
      <c r="A10" s="354" t="s">
        <v>594</v>
      </c>
      <c r="B10" s="355"/>
      <c r="C10" s="230">
        <f>SUM(C8:C9)</f>
        <v>1300</v>
      </c>
      <c r="D10" s="129">
        <f>SUM(D8:D9)</f>
        <v>0</v>
      </c>
      <c r="E10" s="230">
        <f>SUM(C10:D10)</f>
        <v>1300</v>
      </c>
      <c r="F10" s="230">
        <f>SUM(D10:E10)</f>
        <v>1300</v>
      </c>
      <c r="G10" s="230">
        <v>0</v>
      </c>
      <c r="H10" s="230">
        <f>SUM(F10:G10)</f>
        <v>1300</v>
      </c>
      <c r="I10" s="129"/>
    </row>
  </sheetData>
  <mergeCells count="6">
    <mergeCell ref="A10:B10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5"/>
  <sheetViews>
    <sheetView topLeftCell="A5" workbookViewId="0">
      <selection activeCell="E17" sqref="E17"/>
    </sheetView>
  </sheetViews>
  <sheetFormatPr defaultRowHeight="15"/>
  <cols>
    <col min="1" max="1" width="8.140625" customWidth="1"/>
    <col min="2" max="2" width="18.7109375" customWidth="1"/>
    <col min="5" max="5" width="12.7109375" customWidth="1"/>
    <col min="7" max="7" width="15.5703125" customWidth="1"/>
    <col min="9" max="9" width="17.140625" customWidth="1"/>
  </cols>
  <sheetData>
    <row r="1" spans="1:9" ht="23.25">
      <c r="A1" s="278" t="s">
        <v>430</v>
      </c>
      <c r="B1" s="278"/>
      <c r="C1" s="278"/>
      <c r="D1" s="278"/>
      <c r="E1" s="278"/>
      <c r="F1" s="278"/>
      <c r="G1" s="278"/>
      <c r="H1" s="278"/>
      <c r="I1" s="278"/>
    </row>
    <row r="2" spans="1:9" ht="23.25">
      <c r="A2" s="278" t="s">
        <v>1</v>
      </c>
      <c r="B2" s="278"/>
      <c r="C2" s="278"/>
      <c r="D2" s="278"/>
      <c r="E2" s="278"/>
      <c r="F2" s="278"/>
      <c r="G2" s="278"/>
      <c r="H2" s="278"/>
      <c r="I2" s="278"/>
    </row>
    <row r="3" spans="1:9" ht="23.25">
      <c r="A3" s="278" t="s">
        <v>431</v>
      </c>
      <c r="B3" s="278"/>
      <c r="C3" s="278"/>
      <c r="D3" s="278"/>
      <c r="E3" s="278"/>
      <c r="F3" s="278"/>
      <c r="G3" s="278"/>
      <c r="H3" s="278"/>
      <c r="I3" s="278"/>
    </row>
    <row r="4" spans="1:9" ht="23.25">
      <c r="A4" s="358"/>
      <c r="B4" s="358"/>
      <c r="C4" s="358"/>
      <c r="D4" s="358"/>
      <c r="E4" s="358"/>
      <c r="F4" s="358"/>
      <c r="G4" s="358"/>
      <c r="H4" s="358"/>
      <c r="I4" s="358"/>
    </row>
    <row r="5" spans="1:9" ht="23.25">
      <c r="A5" s="278" t="s">
        <v>780</v>
      </c>
      <c r="B5" s="278"/>
      <c r="C5" s="278"/>
      <c r="D5" s="278"/>
      <c r="E5" s="278"/>
      <c r="F5" s="278"/>
      <c r="G5" s="278"/>
      <c r="H5" s="278"/>
      <c r="I5" s="278"/>
    </row>
    <row r="6" spans="1:9" ht="23.25">
      <c r="A6" s="66"/>
      <c r="B6" s="66"/>
      <c r="C6" s="66"/>
      <c r="D6" s="66"/>
      <c r="E6" s="66"/>
      <c r="F6" s="66"/>
      <c r="G6" s="66"/>
      <c r="H6" s="66"/>
      <c r="I6" s="66"/>
    </row>
    <row r="7" spans="1:9" ht="19.5">
      <c r="A7" s="339" t="s">
        <v>1182</v>
      </c>
      <c r="B7" s="357"/>
      <c r="C7" s="357"/>
      <c r="D7" s="357"/>
      <c r="E7" s="357"/>
      <c r="F7" s="357"/>
      <c r="G7" s="357"/>
      <c r="H7" s="357"/>
      <c r="I7" s="340"/>
    </row>
    <row r="8" spans="1:9" ht="23.2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</row>
    <row r="9" spans="1:9" ht="97.5">
      <c r="A9" s="72" t="s">
        <v>432</v>
      </c>
      <c r="B9" s="72" t="s">
        <v>433</v>
      </c>
      <c r="C9" s="72" t="s">
        <v>434</v>
      </c>
      <c r="D9" s="72" t="s">
        <v>435</v>
      </c>
      <c r="E9" s="72" t="s">
        <v>436</v>
      </c>
      <c r="F9" s="73" t="s">
        <v>437</v>
      </c>
      <c r="G9" s="72" t="s">
        <v>438</v>
      </c>
      <c r="H9" s="72" t="s">
        <v>439</v>
      </c>
      <c r="I9" s="72" t="s">
        <v>440</v>
      </c>
    </row>
    <row r="10" spans="1:9" ht="17.25">
      <c r="A10" s="237">
        <v>1</v>
      </c>
      <c r="B10" s="242" t="s">
        <v>442</v>
      </c>
      <c r="C10" s="237">
        <f>+C11+C15+C16+C20+C21+C22+C23+C24+C25</f>
        <v>15733</v>
      </c>
      <c r="D10" s="237">
        <f t="shared" ref="D10:E10" si="0">+D11+D15+D16+D20+D21+D22+D23+D24+D25</f>
        <v>20848.079999999998</v>
      </c>
      <c r="E10" s="237">
        <f t="shared" si="0"/>
        <v>9.7244937494035693</v>
      </c>
      <c r="F10" s="67"/>
      <c r="G10" s="67"/>
      <c r="H10" s="67"/>
      <c r="I10" s="67"/>
    </row>
    <row r="11" spans="1:9" ht="17.25">
      <c r="A11" s="239">
        <v>1.1000000000000001</v>
      </c>
      <c r="B11" s="243" t="s">
        <v>1115</v>
      </c>
      <c r="C11" s="237">
        <f>SUM(C12:C14)</f>
        <v>3081</v>
      </c>
      <c r="D11" s="237">
        <v>7018</v>
      </c>
      <c r="E11" s="238">
        <v>3.32</v>
      </c>
      <c r="F11" s="46"/>
      <c r="G11" s="46"/>
      <c r="H11" s="46"/>
      <c r="I11" s="46"/>
    </row>
    <row r="12" spans="1:9" s="24" customFormat="1" ht="17.25">
      <c r="A12" s="239" t="s">
        <v>1155</v>
      </c>
      <c r="B12" s="243" t="s">
        <v>1116</v>
      </c>
      <c r="C12" s="237"/>
      <c r="D12" s="237"/>
      <c r="E12" s="237"/>
      <c r="F12" s="46"/>
      <c r="G12" s="46"/>
      <c r="H12" s="46"/>
      <c r="I12" s="46"/>
    </row>
    <row r="13" spans="1:9" ht="17.25">
      <c r="A13" s="239" t="s">
        <v>1156</v>
      </c>
      <c r="B13" s="243" t="s">
        <v>443</v>
      </c>
      <c r="C13" s="237">
        <v>3019</v>
      </c>
      <c r="D13" s="237">
        <v>6953</v>
      </c>
      <c r="E13" s="238">
        <v>3.31</v>
      </c>
      <c r="F13" s="46"/>
      <c r="G13" s="46"/>
      <c r="H13" s="46"/>
      <c r="I13" s="46"/>
    </row>
    <row r="14" spans="1:9" ht="17.25">
      <c r="A14" s="239" t="s">
        <v>1157</v>
      </c>
      <c r="B14" s="243" t="s">
        <v>1117</v>
      </c>
      <c r="C14" s="237">
        <v>62</v>
      </c>
      <c r="D14" s="237">
        <v>90</v>
      </c>
      <c r="E14" s="238">
        <v>2.6</v>
      </c>
      <c r="F14" s="46"/>
      <c r="G14" s="46"/>
      <c r="H14" s="46"/>
      <c r="I14" s="46"/>
    </row>
    <row r="15" spans="1:9" ht="17.25">
      <c r="A15" s="239">
        <v>1.2</v>
      </c>
      <c r="B15" s="243" t="s">
        <v>444</v>
      </c>
      <c r="C15" s="237">
        <v>5606</v>
      </c>
      <c r="D15" s="237">
        <v>0</v>
      </c>
      <c r="E15" s="238">
        <f>D15/C15</f>
        <v>0</v>
      </c>
      <c r="F15" s="46"/>
      <c r="G15" s="46"/>
      <c r="H15" s="46"/>
      <c r="I15" s="46"/>
    </row>
    <row r="16" spans="1:9" ht="17.25">
      <c r="A16" s="239">
        <v>1.3</v>
      </c>
      <c r="B16" s="243" t="s">
        <v>1118</v>
      </c>
      <c r="C16" s="237">
        <f>SUM(C17:C19)</f>
        <v>4990</v>
      </c>
      <c r="D16" s="237">
        <v>12400</v>
      </c>
      <c r="E16" s="239">
        <f>D16/C16</f>
        <v>2.4849699398797593</v>
      </c>
      <c r="F16" s="46"/>
      <c r="G16" s="46"/>
      <c r="H16" s="46"/>
      <c r="I16" s="46"/>
    </row>
    <row r="17" spans="1:9" ht="17.25">
      <c r="A17" s="239" t="s">
        <v>1158</v>
      </c>
      <c r="B17" s="243" t="s">
        <v>1119</v>
      </c>
      <c r="C17" s="237"/>
      <c r="D17" s="237"/>
      <c r="E17" s="237"/>
      <c r="F17" s="46"/>
      <c r="G17" s="46"/>
      <c r="H17" s="46"/>
      <c r="I17" s="46"/>
    </row>
    <row r="18" spans="1:9" ht="17.25">
      <c r="A18" s="239" t="s">
        <v>1159</v>
      </c>
      <c r="B18" s="243" t="s">
        <v>1120</v>
      </c>
      <c r="C18" s="237">
        <v>70</v>
      </c>
      <c r="D18" s="237">
        <f t="shared" ref="D18" si="1">C18*E18</f>
        <v>231</v>
      </c>
      <c r="E18" s="239">
        <v>3.3</v>
      </c>
      <c r="F18" s="46"/>
      <c r="G18" s="46"/>
      <c r="H18" s="46"/>
      <c r="I18" s="46"/>
    </row>
    <row r="19" spans="1:9" ht="17.25">
      <c r="A19" s="239" t="s">
        <v>1160</v>
      </c>
      <c r="B19" s="243" t="s">
        <v>445</v>
      </c>
      <c r="C19" s="237">
        <v>4920</v>
      </c>
      <c r="D19" s="237">
        <v>17342</v>
      </c>
      <c r="E19" s="239">
        <v>3.2</v>
      </c>
      <c r="F19" s="46"/>
      <c r="G19" s="46"/>
      <c r="H19" s="46"/>
      <c r="I19" s="46"/>
    </row>
    <row r="20" spans="1:9" ht="17.25">
      <c r="A20" s="239">
        <v>1.4</v>
      </c>
      <c r="B20" s="243" t="s">
        <v>446</v>
      </c>
      <c r="C20" s="237">
        <v>1073</v>
      </c>
      <c r="D20" s="237">
        <v>1211</v>
      </c>
      <c r="E20" s="239">
        <v>1.32</v>
      </c>
      <c r="F20" s="46"/>
      <c r="G20" s="46"/>
      <c r="H20" s="46"/>
      <c r="I20" s="46"/>
    </row>
    <row r="21" spans="1:9" ht="17.25">
      <c r="A21" s="239">
        <v>1.5</v>
      </c>
      <c r="B21" s="243" t="s">
        <v>447</v>
      </c>
      <c r="C21" s="237">
        <v>650</v>
      </c>
      <c r="D21" s="237">
        <v>0</v>
      </c>
      <c r="E21" s="238"/>
      <c r="F21" s="46"/>
      <c r="G21" s="46"/>
      <c r="H21" s="46"/>
      <c r="I21" s="46"/>
    </row>
    <row r="22" spans="1:9" ht="17.25">
      <c r="A22" s="239">
        <v>1.6</v>
      </c>
      <c r="B22" s="243" t="s">
        <v>448</v>
      </c>
      <c r="C22" s="237">
        <v>85</v>
      </c>
      <c r="D22" s="237"/>
      <c r="E22" s="238"/>
      <c r="F22" s="46"/>
      <c r="G22" s="46"/>
      <c r="H22" s="46"/>
      <c r="I22" s="46"/>
    </row>
    <row r="23" spans="1:9" ht="17.25">
      <c r="A23" s="239">
        <v>1.7</v>
      </c>
      <c r="B23" s="243" t="s">
        <v>449</v>
      </c>
      <c r="C23" s="237">
        <v>105</v>
      </c>
      <c r="D23" s="237">
        <v>106</v>
      </c>
      <c r="E23" s="239">
        <f>D23/C23</f>
        <v>1.0095238095238095</v>
      </c>
      <c r="F23" s="46"/>
      <c r="G23" s="46"/>
      <c r="H23" s="46"/>
      <c r="I23" s="46"/>
    </row>
    <row r="24" spans="1:9" ht="17.25">
      <c r="A24" s="239">
        <v>1.8</v>
      </c>
      <c r="B24" s="243" t="s">
        <v>450</v>
      </c>
      <c r="C24" s="237">
        <v>66</v>
      </c>
      <c r="D24" s="237">
        <f t="shared" ref="D24:D25" si="2">C24*E24</f>
        <v>56.1</v>
      </c>
      <c r="E24" s="239">
        <v>0.85</v>
      </c>
      <c r="F24" s="46"/>
      <c r="G24" s="46"/>
      <c r="H24" s="46"/>
      <c r="I24" s="46"/>
    </row>
    <row r="25" spans="1:9" ht="17.25">
      <c r="A25" s="239">
        <v>1.9</v>
      </c>
      <c r="B25" s="243" t="s">
        <v>451</v>
      </c>
      <c r="C25" s="237">
        <v>77</v>
      </c>
      <c r="D25" s="237">
        <f t="shared" si="2"/>
        <v>56.98</v>
      </c>
      <c r="E25" s="238">
        <v>0.74</v>
      </c>
      <c r="F25" s="46"/>
      <c r="G25" s="46"/>
      <c r="H25" s="46"/>
      <c r="I25" s="46"/>
    </row>
    <row r="26" spans="1:9" ht="17.25">
      <c r="A26" s="237">
        <v>2</v>
      </c>
      <c r="B26" s="243" t="s">
        <v>1121</v>
      </c>
      <c r="C26" s="237">
        <f>SUM(C27:C40)</f>
        <v>3935</v>
      </c>
      <c r="D26" s="237">
        <f t="shared" ref="D26" si="3">SUM(D27:D40)</f>
        <v>3400.6</v>
      </c>
      <c r="E26" s="238">
        <f>SUM(E27:E40)/14</f>
        <v>0.63571428571428579</v>
      </c>
      <c r="F26" s="46"/>
      <c r="G26" s="46"/>
      <c r="H26" s="46"/>
      <c r="I26" s="46"/>
    </row>
    <row r="27" spans="1:9" ht="17.25">
      <c r="A27" s="239">
        <v>2.1</v>
      </c>
      <c r="B27" s="243" t="s">
        <v>453</v>
      </c>
      <c r="C27" s="237">
        <v>61</v>
      </c>
      <c r="D27" s="237">
        <v>0</v>
      </c>
      <c r="E27" s="239">
        <f>D27/C27</f>
        <v>0</v>
      </c>
      <c r="F27" s="46"/>
      <c r="G27" s="46"/>
      <c r="H27" s="46"/>
      <c r="I27" s="46"/>
    </row>
    <row r="28" spans="1:9" ht="17.25">
      <c r="A28" s="239">
        <v>2.2000000000000002</v>
      </c>
      <c r="B28" s="243" t="s">
        <v>454</v>
      </c>
      <c r="C28" s="237">
        <v>30</v>
      </c>
      <c r="D28" s="237">
        <v>0</v>
      </c>
      <c r="E28" s="239">
        <f>D28/C28</f>
        <v>0</v>
      </c>
      <c r="F28" s="46"/>
      <c r="G28" s="46"/>
      <c r="H28" s="46"/>
      <c r="I28" s="46"/>
    </row>
    <row r="29" spans="1:9" ht="17.25">
      <c r="A29" s="239">
        <v>2.2999999999999998</v>
      </c>
      <c r="B29" s="243" t="s">
        <v>455</v>
      </c>
      <c r="C29" s="237">
        <v>57</v>
      </c>
      <c r="D29" s="237">
        <v>72</v>
      </c>
      <c r="E29" s="239">
        <v>1.1000000000000001</v>
      </c>
      <c r="F29" s="46"/>
      <c r="G29" s="46"/>
      <c r="H29" s="46"/>
      <c r="I29" s="46"/>
    </row>
    <row r="30" spans="1:9" ht="17.25">
      <c r="A30" s="239">
        <v>2.4</v>
      </c>
      <c r="B30" s="243" t="s">
        <v>456</v>
      </c>
      <c r="C30" s="237">
        <v>1399</v>
      </c>
      <c r="D30" s="237">
        <v>2205</v>
      </c>
      <c r="E30" s="238">
        <v>1.65</v>
      </c>
      <c r="F30" s="46"/>
      <c r="G30" s="46"/>
      <c r="H30" s="46"/>
      <c r="I30" s="46"/>
    </row>
    <row r="31" spans="1:9" ht="17.25">
      <c r="A31" s="239">
        <v>2.5</v>
      </c>
      <c r="B31" s="243" t="s">
        <v>457</v>
      </c>
      <c r="C31" s="237">
        <v>34</v>
      </c>
      <c r="D31" s="237">
        <f t="shared" ref="D31" si="4">C31*E31</f>
        <v>30.6</v>
      </c>
      <c r="E31" s="239">
        <v>0.9</v>
      </c>
      <c r="F31" s="46"/>
      <c r="G31" s="46"/>
      <c r="H31" s="46"/>
      <c r="I31" s="46"/>
    </row>
    <row r="32" spans="1:9" ht="17.25">
      <c r="A32" s="239">
        <v>2.6</v>
      </c>
      <c r="B32" s="243" t="s">
        <v>458</v>
      </c>
      <c r="C32" s="237">
        <v>2</v>
      </c>
      <c r="D32" s="237">
        <v>0</v>
      </c>
      <c r="E32" s="239">
        <v>0</v>
      </c>
      <c r="F32" s="46"/>
      <c r="G32" s="46"/>
      <c r="H32" s="46"/>
      <c r="I32" s="46"/>
    </row>
    <row r="33" spans="1:9" ht="17.25">
      <c r="A33" s="239">
        <v>2.7</v>
      </c>
      <c r="B33" s="243" t="s">
        <v>459</v>
      </c>
      <c r="C33" s="237">
        <v>90</v>
      </c>
      <c r="D33" s="237">
        <v>0</v>
      </c>
      <c r="E33" s="239">
        <v>0</v>
      </c>
      <c r="F33" s="46"/>
      <c r="G33" s="46"/>
      <c r="H33" s="46"/>
      <c r="I33" s="46"/>
    </row>
    <row r="34" spans="1:9" ht="17.25">
      <c r="A34" s="239">
        <v>2.8</v>
      </c>
      <c r="B34" s="243" t="s">
        <v>460</v>
      </c>
      <c r="C34" s="237">
        <v>8</v>
      </c>
      <c r="D34" s="237">
        <f t="shared" ref="D34:D35" si="5">C34*E34</f>
        <v>6.4</v>
      </c>
      <c r="E34" s="239">
        <v>0.8</v>
      </c>
      <c r="F34" s="46"/>
      <c r="G34" s="46"/>
      <c r="H34" s="46"/>
      <c r="I34" s="46"/>
    </row>
    <row r="35" spans="1:9" ht="17.25">
      <c r="A35" s="239">
        <v>2.9</v>
      </c>
      <c r="B35" s="243" t="s">
        <v>461</v>
      </c>
      <c r="C35" s="237">
        <v>36</v>
      </c>
      <c r="D35" s="237">
        <f t="shared" si="5"/>
        <v>32.4</v>
      </c>
      <c r="E35" s="239">
        <v>0.9</v>
      </c>
      <c r="F35" s="46"/>
      <c r="G35" s="46"/>
      <c r="H35" s="46"/>
      <c r="I35" s="46"/>
    </row>
    <row r="36" spans="1:9" ht="17.25">
      <c r="A36" s="239" t="s">
        <v>1161</v>
      </c>
      <c r="B36" s="243" t="s">
        <v>1122</v>
      </c>
      <c r="C36" s="237">
        <v>20</v>
      </c>
      <c r="D36" s="237">
        <v>20</v>
      </c>
      <c r="E36" s="239">
        <v>1</v>
      </c>
      <c r="F36" s="46"/>
      <c r="G36" s="46"/>
      <c r="H36" s="46"/>
      <c r="I36" s="46"/>
    </row>
    <row r="37" spans="1:9" ht="17.25">
      <c r="A37" s="238">
        <v>2.11</v>
      </c>
      <c r="B37" s="243" t="s">
        <v>1123</v>
      </c>
      <c r="C37" s="237">
        <v>28</v>
      </c>
      <c r="D37" s="237">
        <f t="shared" ref="D37:D40" si="6">C37*E37</f>
        <v>21</v>
      </c>
      <c r="E37" s="238">
        <v>0.75</v>
      </c>
      <c r="F37" s="46"/>
      <c r="G37" s="46"/>
      <c r="H37" s="46"/>
      <c r="I37" s="46"/>
    </row>
    <row r="38" spans="1:9" ht="17.25">
      <c r="A38" s="238">
        <v>2.12</v>
      </c>
      <c r="B38" s="243" t="s">
        <v>462</v>
      </c>
      <c r="C38" s="237">
        <v>20</v>
      </c>
      <c r="D38" s="237">
        <f t="shared" si="6"/>
        <v>14</v>
      </c>
      <c r="E38" s="239">
        <v>0.7</v>
      </c>
      <c r="F38" s="46"/>
      <c r="G38" s="46"/>
      <c r="H38" s="46"/>
      <c r="I38" s="46"/>
    </row>
    <row r="39" spans="1:9" ht="17.25">
      <c r="A39" s="238">
        <v>2.13</v>
      </c>
      <c r="B39" s="243" t="s">
        <v>463</v>
      </c>
      <c r="C39" s="237">
        <v>2138</v>
      </c>
      <c r="D39" s="237">
        <v>992</v>
      </c>
      <c r="E39" s="239">
        <v>0.5</v>
      </c>
      <c r="F39" s="46"/>
      <c r="G39" s="46"/>
      <c r="H39" s="46"/>
      <c r="I39" s="46"/>
    </row>
    <row r="40" spans="1:9" ht="17.25">
      <c r="A40" s="238">
        <v>2.14</v>
      </c>
      <c r="B40" s="243" t="s">
        <v>1124</v>
      </c>
      <c r="C40" s="237">
        <v>12</v>
      </c>
      <c r="D40" s="237">
        <f t="shared" si="6"/>
        <v>7.1999999999999993</v>
      </c>
      <c r="E40" s="239">
        <v>0.6</v>
      </c>
      <c r="F40" s="46"/>
      <c r="G40" s="46"/>
      <c r="H40" s="46"/>
      <c r="I40" s="46"/>
    </row>
    <row r="41" spans="1:9" ht="17.25">
      <c r="A41" s="237">
        <v>3</v>
      </c>
      <c r="B41" s="243" t="s">
        <v>1125</v>
      </c>
      <c r="C41" s="237">
        <f>SUM(C42:C49)</f>
        <v>201</v>
      </c>
      <c r="D41" s="237">
        <f t="shared" ref="D41" si="7">SUM(D42:D49)</f>
        <v>14.799999999999999</v>
      </c>
      <c r="E41" s="238">
        <f>D41/C41</f>
        <v>7.3631840796019893E-2</v>
      </c>
      <c r="F41" s="46"/>
      <c r="G41" s="46"/>
      <c r="H41" s="46"/>
      <c r="I41" s="46"/>
    </row>
    <row r="42" spans="1:9" ht="17.25">
      <c r="A42" s="239">
        <v>3.1</v>
      </c>
      <c r="B42" s="243" t="s">
        <v>1126</v>
      </c>
      <c r="C42" s="240">
        <v>140</v>
      </c>
      <c r="D42" s="240">
        <v>0</v>
      </c>
      <c r="E42" s="238">
        <f>D42/C42</f>
        <v>0</v>
      </c>
      <c r="F42" s="46"/>
      <c r="G42" s="46"/>
      <c r="H42" s="46"/>
      <c r="I42" s="46"/>
    </row>
    <row r="43" spans="1:9" ht="17.25">
      <c r="A43" s="239">
        <v>3.2</v>
      </c>
      <c r="B43" s="243" t="s">
        <v>465</v>
      </c>
      <c r="C43" s="240">
        <v>36</v>
      </c>
      <c r="D43" s="240">
        <v>0</v>
      </c>
      <c r="E43" s="238">
        <f>D43/C43</f>
        <v>0</v>
      </c>
      <c r="F43" s="46"/>
      <c r="G43" s="46"/>
      <c r="H43" s="46"/>
      <c r="I43" s="46"/>
    </row>
    <row r="44" spans="1:9" ht="17.25">
      <c r="A44" s="239">
        <v>3.3</v>
      </c>
      <c r="B44" s="243" t="s">
        <v>466</v>
      </c>
      <c r="C44" s="240">
        <v>17</v>
      </c>
      <c r="D44" s="240">
        <v>9</v>
      </c>
      <c r="E44" s="241">
        <v>0.8</v>
      </c>
      <c r="F44" s="46"/>
      <c r="G44" s="46"/>
      <c r="H44" s="46"/>
      <c r="I44" s="46"/>
    </row>
    <row r="45" spans="1:9" ht="17.25">
      <c r="A45" s="239">
        <v>3.4</v>
      </c>
      <c r="B45" s="243" t="s">
        <v>467</v>
      </c>
      <c r="C45" s="240">
        <v>0</v>
      </c>
      <c r="D45" s="240">
        <f t="shared" ref="D45:D49" si="8">C45*E45</f>
        <v>0</v>
      </c>
      <c r="E45" s="241">
        <v>0</v>
      </c>
      <c r="F45" s="46"/>
      <c r="G45" s="46"/>
      <c r="H45" s="46"/>
      <c r="I45" s="46"/>
    </row>
    <row r="46" spans="1:9" ht="17.25">
      <c r="A46" s="239">
        <v>3.5</v>
      </c>
      <c r="B46" s="243" t="s">
        <v>1127</v>
      </c>
      <c r="C46" s="240">
        <v>5</v>
      </c>
      <c r="D46" s="240">
        <v>4</v>
      </c>
      <c r="E46" s="241">
        <v>2.1</v>
      </c>
      <c r="F46" s="46"/>
      <c r="G46" s="46"/>
      <c r="H46" s="46"/>
      <c r="I46" s="46"/>
    </row>
    <row r="47" spans="1:9" ht="17.25">
      <c r="A47" s="239">
        <v>3.6</v>
      </c>
      <c r="B47" s="243" t="s">
        <v>468</v>
      </c>
      <c r="C47" s="240">
        <v>1</v>
      </c>
      <c r="D47" s="241">
        <f t="shared" si="8"/>
        <v>0.6</v>
      </c>
      <c r="E47" s="241">
        <v>0.6</v>
      </c>
      <c r="F47" s="46"/>
      <c r="G47" s="46"/>
      <c r="H47" s="46"/>
      <c r="I47" s="46"/>
    </row>
    <row r="48" spans="1:9" ht="17.25">
      <c r="A48" s="239">
        <v>3.7</v>
      </c>
      <c r="B48" s="243" t="s">
        <v>469</v>
      </c>
      <c r="C48" s="237"/>
      <c r="D48" s="241">
        <f t="shared" si="8"/>
        <v>0</v>
      </c>
      <c r="E48" s="239">
        <v>0</v>
      </c>
      <c r="F48" s="46"/>
      <c r="G48" s="46"/>
      <c r="H48" s="46"/>
      <c r="I48" s="46"/>
    </row>
    <row r="49" spans="1:9" ht="17.25">
      <c r="A49" s="237">
        <v>8</v>
      </c>
      <c r="B49" s="243" t="s">
        <v>1128</v>
      </c>
      <c r="C49" s="237">
        <v>2</v>
      </c>
      <c r="D49" s="237">
        <f t="shared" si="8"/>
        <v>1.2</v>
      </c>
      <c r="E49" s="239">
        <v>0.6</v>
      </c>
      <c r="F49" s="46"/>
      <c r="G49" s="46"/>
      <c r="H49" s="46"/>
      <c r="I49" s="46"/>
    </row>
    <row r="50" spans="1:9" ht="17.25">
      <c r="A50" s="237">
        <v>4</v>
      </c>
      <c r="B50" s="243" t="s">
        <v>471</v>
      </c>
      <c r="C50" s="237">
        <f>SUM(C51:C53)</f>
        <v>2</v>
      </c>
      <c r="D50" s="237">
        <f t="shared" ref="D50:E50" si="9">SUM(D51:D53)</f>
        <v>5</v>
      </c>
      <c r="E50" s="237">
        <f t="shared" si="9"/>
        <v>12</v>
      </c>
      <c r="F50" s="46"/>
      <c r="G50" s="46"/>
      <c r="H50" s="46"/>
      <c r="I50" s="46"/>
    </row>
    <row r="51" spans="1:9" ht="17.25">
      <c r="A51" s="239">
        <v>4.0999999999999996</v>
      </c>
      <c r="B51" s="243" t="s">
        <v>472</v>
      </c>
      <c r="C51" s="237">
        <v>2</v>
      </c>
      <c r="D51" s="237">
        <v>5</v>
      </c>
      <c r="E51" s="237">
        <v>12</v>
      </c>
      <c r="F51" s="46"/>
      <c r="G51" s="46"/>
      <c r="H51" s="46"/>
      <c r="I51" s="46"/>
    </row>
    <row r="52" spans="1:9" ht="17.25">
      <c r="A52" s="239">
        <v>4.2</v>
      </c>
      <c r="B52" s="243" t="s">
        <v>473</v>
      </c>
      <c r="C52" s="237">
        <v>0</v>
      </c>
      <c r="D52" s="237"/>
      <c r="E52" s="237">
        <v>0</v>
      </c>
      <c r="F52" s="46"/>
      <c r="G52" s="46"/>
      <c r="H52" s="46"/>
      <c r="I52" s="46"/>
    </row>
    <row r="53" spans="1:9" ht="17.25">
      <c r="A53" s="239">
        <v>4.3</v>
      </c>
      <c r="B53" s="243" t="s">
        <v>474</v>
      </c>
      <c r="C53" s="237">
        <v>0</v>
      </c>
      <c r="D53" s="237"/>
      <c r="E53" s="237">
        <v>0</v>
      </c>
      <c r="F53" s="46"/>
      <c r="G53" s="46"/>
      <c r="H53" s="46"/>
      <c r="I53" s="46"/>
    </row>
    <row r="54" spans="1:9" ht="17.25">
      <c r="A54" s="237">
        <v>5</v>
      </c>
      <c r="B54" s="243" t="s">
        <v>512</v>
      </c>
      <c r="C54" s="237">
        <f>+C55+C56</f>
        <v>858</v>
      </c>
      <c r="D54" s="237">
        <f t="shared" ref="D54:E54" si="10">+D55+D56</f>
        <v>6920</v>
      </c>
      <c r="E54" s="237">
        <f t="shared" si="10"/>
        <v>12.1</v>
      </c>
      <c r="F54" s="46"/>
      <c r="G54" s="46"/>
      <c r="H54" s="46"/>
      <c r="I54" s="46"/>
    </row>
    <row r="55" spans="1:9" ht="17.25">
      <c r="A55" s="239">
        <v>5.0999999999999996</v>
      </c>
      <c r="B55" s="243" t="s">
        <v>475</v>
      </c>
      <c r="C55" s="240">
        <v>600</v>
      </c>
      <c r="D55" s="240">
        <v>6920</v>
      </c>
      <c r="E55" s="239">
        <v>12.1</v>
      </c>
      <c r="F55" s="46"/>
      <c r="G55" s="46"/>
      <c r="H55" s="46"/>
      <c r="I55" s="46"/>
    </row>
    <row r="56" spans="1:9" ht="17.25">
      <c r="A56" s="239">
        <v>5.2</v>
      </c>
      <c r="B56" s="243" t="s">
        <v>476</v>
      </c>
      <c r="C56" s="240">
        <v>258</v>
      </c>
      <c r="D56" s="240">
        <v>0</v>
      </c>
      <c r="E56" s="239">
        <v>0</v>
      </c>
      <c r="F56" s="46"/>
      <c r="G56" s="46"/>
      <c r="H56" s="46"/>
      <c r="I56" s="46"/>
    </row>
    <row r="57" spans="1:9" ht="17.25">
      <c r="A57" s="239">
        <v>5.3</v>
      </c>
      <c r="B57" s="243" t="s">
        <v>477</v>
      </c>
      <c r="C57" s="237">
        <v>16</v>
      </c>
      <c r="D57" s="240">
        <v>196</v>
      </c>
      <c r="E57" s="239">
        <v>11.4</v>
      </c>
      <c r="F57" s="46"/>
      <c r="G57" s="46"/>
      <c r="H57" s="46"/>
      <c r="I57" s="46"/>
    </row>
    <row r="58" spans="1:9" ht="17.25">
      <c r="A58" s="239">
        <v>6</v>
      </c>
      <c r="B58" s="243" t="s">
        <v>1129</v>
      </c>
      <c r="C58" s="237">
        <v>42</v>
      </c>
      <c r="D58" s="240">
        <f t="shared" ref="D58" si="11">C58*E58</f>
        <v>390.6</v>
      </c>
      <c r="E58" s="239">
        <v>9.3000000000000007</v>
      </c>
      <c r="F58" s="46"/>
      <c r="G58" s="46"/>
      <c r="H58" s="46"/>
      <c r="I58" s="46"/>
    </row>
    <row r="59" spans="1:9" ht="17.25">
      <c r="A59" s="237">
        <v>7</v>
      </c>
      <c r="B59" s="243" t="s">
        <v>478</v>
      </c>
      <c r="C59" s="237">
        <f>SUM(C60:C62)</f>
        <v>1356</v>
      </c>
      <c r="D59" s="237">
        <f t="shared" ref="D59" si="12">SUM(D60:D62)</f>
        <v>6211.8</v>
      </c>
      <c r="E59" s="239">
        <f>SUM(E60:E62)/1</f>
        <v>12.6</v>
      </c>
      <c r="F59" s="46"/>
      <c r="G59" s="46"/>
      <c r="H59" s="46"/>
      <c r="I59" s="46"/>
    </row>
    <row r="60" spans="1:9" ht="17.25">
      <c r="A60" s="244">
        <v>7.1</v>
      </c>
      <c r="B60" s="243" t="s">
        <v>479</v>
      </c>
      <c r="C60" s="240">
        <v>509</v>
      </c>
      <c r="D60" s="240">
        <v>0</v>
      </c>
      <c r="E60" s="239"/>
      <c r="F60" s="46"/>
      <c r="G60" s="46"/>
      <c r="H60" s="46"/>
      <c r="I60" s="46"/>
    </row>
    <row r="61" spans="1:9" ht="17.25">
      <c r="A61" s="244">
        <v>7.2</v>
      </c>
      <c r="B61" s="243" t="s">
        <v>480</v>
      </c>
      <c r="C61" s="240">
        <v>493</v>
      </c>
      <c r="D61" s="240">
        <f t="shared" ref="D61" si="13">C61*E61</f>
        <v>6211.8</v>
      </c>
      <c r="E61" s="241">
        <v>12.6</v>
      </c>
      <c r="F61" s="46"/>
      <c r="G61" s="46"/>
      <c r="H61" s="46"/>
      <c r="I61" s="46"/>
    </row>
    <row r="62" spans="1:9" ht="17.25">
      <c r="A62" s="244">
        <v>7.3</v>
      </c>
      <c r="B62" s="243" t="s">
        <v>1130</v>
      </c>
      <c r="C62" s="240">
        <v>354</v>
      </c>
      <c r="D62" s="240"/>
      <c r="E62" s="241"/>
      <c r="F62" s="46"/>
      <c r="G62" s="46"/>
      <c r="H62" s="46"/>
      <c r="I62" s="46"/>
    </row>
    <row r="63" spans="1:9" ht="17.25">
      <c r="A63" s="237">
        <v>8</v>
      </c>
      <c r="B63" s="243" t="s">
        <v>481</v>
      </c>
      <c r="C63" s="240">
        <v>1</v>
      </c>
      <c r="D63" s="241">
        <v>0</v>
      </c>
      <c r="E63" s="241"/>
      <c r="F63" s="46"/>
      <c r="G63" s="46"/>
      <c r="H63" s="46"/>
      <c r="I63" s="46"/>
    </row>
    <row r="64" spans="1:9" ht="17.25">
      <c r="A64" s="237">
        <v>9</v>
      </c>
      <c r="B64" s="243" t="s">
        <v>665</v>
      </c>
      <c r="C64" s="237"/>
      <c r="D64" s="237"/>
      <c r="E64" s="237"/>
      <c r="F64" s="46"/>
      <c r="G64" s="46"/>
      <c r="H64" s="46"/>
      <c r="I64" s="46"/>
    </row>
    <row r="65" spans="1:9" ht="17.25">
      <c r="A65" s="237"/>
      <c r="B65" s="243" t="s">
        <v>1131</v>
      </c>
      <c r="C65" s="237">
        <f>+C68+C92</f>
        <v>2725.7</v>
      </c>
      <c r="D65" s="237">
        <f t="shared" ref="D65:E65" si="14">+D68+D92</f>
        <v>0</v>
      </c>
      <c r="E65" s="237">
        <f t="shared" si="14"/>
        <v>0</v>
      </c>
      <c r="F65" s="46"/>
      <c r="G65" s="46"/>
      <c r="H65" s="46"/>
      <c r="I65" s="46"/>
    </row>
    <row r="66" spans="1:9" ht="17.25">
      <c r="A66" s="237"/>
      <c r="B66" s="243" t="s">
        <v>1132</v>
      </c>
      <c r="C66" s="237">
        <f>+C69+C93</f>
        <v>2014.6</v>
      </c>
      <c r="D66" s="237">
        <f t="shared" ref="D66:E66" si="15">+D69+D93</f>
        <v>12893.800000000001</v>
      </c>
      <c r="E66" s="237">
        <f t="shared" si="15"/>
        <v>151.5</v>
      </c>
      <c r="F66" s="46"/>
      <c r="G66" s="46"/>
      <c r="H66" s="46"/>
      <c r="I66" s="46"/>
    </row>
    <row r="67" spans="1:9" ht="17.25">
      <c r="A67" s="244">
        <v>9.1</v>
      </c>
      <c r="B67" s="243" t="s">
        <v>482</v>
      </c>
      <c r="C67" s="237"/>
      <c r="D67" s="237"/>
      <c r="E67" s="237"/>
      <c r="F67" s="46"/>
      <c r="G67" s="46"/>
      <c r="H67" s="46"/>
      <c r="I67" s="46"/>
    </row>
    <row r="68" spans="1:9" ht="17.25">
      <c r="A68" s="237"/>
      <c r="B68" s="243" t="s">
        <v>1133</v>
      </c>
      <c r="C68" s="237">
        <f t="shared" ref="C68:E68" si="16">+C71+C74+C77+C80+C83+C86+C89</f>
        <v>2370</v>
      </c>
      <c r="D68" s="237">
        <f t="shared" si="16"/>
        <v>0</v>
      </c>
      <c r="E68" s="237">
        <f t="shared" si="16"/>
        <v>0</v>
      </c>
      <c r="F68" s="46"/>
      <c r="G68" s="46"/>
      <c r="H68" s="46"/>
      <c r="I68" s="46"/>
    </row>
    <row r="69" spans="1:9" ht="17.25">
      <c r="A69" s="237"/>
      <c r="B69" s="243" t="s">
        <v>1132</v>
      </c>
      <c r="C69" s="237">
        <f>+C72+C75+C78+C81+C84+C87+C90</f>
        <v>1759</v>
      </c>
      <c r="D69" s="237">
        <f t="shared" ref="D69:E69" si="17">+D72+D75+D78+D81+D84+D87+D90</f>
        <v>10841.800000000001</v>
      </c>
      <c r="E69" s="237">
        <f t="shared" si="17"/>
        <v>50</v>
      </c>
      <c r="F69" s="46"/>
      <c r="G69" s="46"/>
      <c r="H69" s="46"/>
      <c r="I69" s="46"/>
    </row>
    <row r="70" spans="1:9" ht="17.25">
      <c r="A70" s="237" t="s">
        <v>1162</v>
      </c>
      <c r="B70" s="243" t="s">
        <v>1134</v>
      </c>
      <c r="C70" s="237"/>
      <c r="D70" s="237"/>
      <c r="E70" s="237"/>
      <c r="F70" s="46"/>
      <c r="G70" s="46"/>
      <c r="H70" s="46"/>
      <c r="I70" s="46"/>
    </row>
    <row r="71" spans="1:9" ht="17.25">
      <c r="A71" s="237"/>
      <c r="B71" s="243" t="s">
        <v>1131</v>
      </c>
      <c r="C71" s="240">
        <v>1785</v>
      </c>
      <c r="D71" s="240">
        <f t="shared" ref="D71:D72" si="18">C71*E71</f>
        <v>0</v>
      </c>
      <c r="E71" s="241"/>
      <c r="F71" s="46"/>
      <c r="G71" s="46"/>
      <c r="H71" s="46"/>
      <c r="I71" s="46"/>
    </row>
    <row r="72" spans="1:9" ht="17.25">
      <c r="A72" s="237"/>
      <c r="B72" s="243" t="s">
        <v>1132</v>
      </c>
      <c r="C72" s="240">
        <v>1442</v>
      </c>
      <c r="D72" s="240">
        <f t="shared" si="18"/>
        <v>9373</v>
      </c>
      <c r="E72" s="241">
        <v>6.5</v>
      </c>
      <c r="F72" s="46"/>
      <c r="G72" s="46"/>
      <c r="H72" s="46"/>
      <c r="I72" s="46"/>
    </row>
    <row r="73" spans="1:9" ht="17.25">
      <c r="A73" s="237" t="s">
        <v>1163</v>
      </c>
      <c r="B73" s="243" t="s">
        <v>1135</v>
      </c>
      <c r="C73" s="237"/>
      <c r="D73" s="237"/>
      <c r="E73" s="237"/>
      <c r="F73" s="46"/>
      <c r="G73" s="46"/>
      <c r="H73" s="46"/>
      <c r="I73" s="46"/>
    </row>
    <row r="74" spans="1:9" ht="17.25">
      <c r="A74" s="237"/>
      <c r="B74" s="243" t="s">
        <v>1133</v>
      </c>
      <c r="C74" s="240">
        <v>522</v>
      </c>
      <c r="D74" s="240">
        <f t="shared" ref="D74:D75" si="19">C74*E74</f>
        <v>0</v>
      </c>
      <c r="E74" s="241"/>
      <c r="F74" s="46"/>
      <c r="G74" s="46"/>
      <c r="H74" s="46"/>
      <c r="I74" s="46"/>
    </row>
    <row r="75" spans="1:9" ht="17.25">
      <c r="A75" s="237"/>
      <c r="B75" s="243" t="s">
        <v>1132</v>
      </c>
      <c r="C75" s="240">
        <v>268</v>
      </c>
      <c r="D75" s="240">
        <f t="shared" si="19"/>
        <v>1045.2</v>
      </c>
      <c r="E75" s="241">
        <v>3.9</v>
      </c>
      <c r="F75" s="46"/>
      <c r="G75" s="46"/>
      <c r="H75" s="46"/>
      <c r="I75" s="46"/>
    </row>
    <row r="76" spans="1:9" ht="17.25">
      <c r="A76" s="237" t="s">
        <v>1164</v>
      </c>
      <c r="B76" s="243" t="s">
        <v>1136</v>
      </c>
      <c r="C76" s="237"/>
      <c r="D76" s="240"/>
      <c r="E76" s="237"/>
      <c r="F76" s="46"/>
      <c r="G76" s="46"/>
      <c r="H76" s="46"/>
      <c r="I76" s="46"/>
    </row>
    <row r="77" spans="1:9" ht="17.25">
      <c r="A77" s="237"/>
      <c r="B77" s="243" t="s">
        <v>1133</v>
      </c>
      <c r="C77" s="237">
        <v>8</v>
      </c>
      <c r="D77" s="240">
        <f t="shared" ref="D77:D78" si="20">C77*E77</f>
        <v>0</v>
      </c>
      <c r="E77" s="237"/>
      <c r="F77" s="46"/>
      <c r="G77" s="46"/>
      <c r="H77" s="46"/>
      <c r="I77" s="46"/>
    </row>
    <row r="78" spans="1:9" ht="17.25">
      <c r="A78" s="237"/>
      <c r="B78" s="243" t="s">
        <v>1132</v>
      </c>
      <c r="C78" s="237">
        <v>7</v>
      </c>
      <c r="D78" s="240">
        <f t="shared" si="20"/>
        <v>49</v>
      </c>
      <c r="E78" s="237">
        <v>7</v>
      </c>
      <c r="F78" s="46"/>
      <c r="G78" s="46"/>
      <c r="H78" s="46"/>
      <c r="I78" s="46"/>
    </row>
    <row r="79" spans="1:9" ht="17.25">
      <c r="A79" s="237" t="s">
        <v>1165</v>
      </c>
      <c r="B79" s="243" t="s">
        <v>1137</v>
      </c>
      <c r="C79" s="237"/>
      <c r="D79" s="240"/>
      <c r="E79" s="237"/>
      <c r="F79" s="46"/>
      <c r="G79" s="46"/>
      <c r="H79" s="46"/>
      <c r="I79" s="46"/>
    </row>
    <row r="80" spans="1:9" ht="17.25">
      <c r="A80" s="237"/>
      <c r="B80" s="243" t="s">
        <v>1133</v>
      </c>
      <c r="C80" s="237">
        <v>23</v>
      </c>
      <c r="D80" s="240">
        <f t="shared" ref="D80:D81" si="21">C80*E80</f>
        <v>0</v>
      </c>
      <c r="E80" s="237"/>
      <c r="F80" s="46"/>
      <c r="G80" s="46"/>
      <c r="H80" s="46"/>
      <c r="I80" s="46"/>
    </row>
    <row r="81" spans="1:9" ht="17.25">
      <c r="A81" s="237"/>
      <c r="B81" s="243" t="s">
        <v>1132</v>
      </c>
      <c r="C81" s="237">
        <v>18</v>
      </c>
      <c r="D81" s="240">
        <f t="shared" si="21"/>
        <v>162</v>
      </c>
      <c r="E81" s="237">
        <v>9</v>
      </c>
      <c r="F81" s="46"/>
      <c r="G81" s="46"/>
      <c r="H81" s="46"/>
      <c r="I81" s="46"/>
    </row>
    <row r="82" spans="1:9" ht="17.25">
      <c r="A82" s="237" t="s">
        <v>1166</v>
      </c>
      <c r="B82" s="243" t="s">
        <v>1138</v>
      </c>
      <c r="C82" s="237"/>
      <c r="D82" s="240"/>
      <c r="E82" s="237"/>
      <c r="F82" s="46"/>
      <c r="G82" s="46"/>
      <c r="H82" s="46"/>
      <c r="I82" s="46"/>
    </row>
    <row r="83" spans="1:9" ht="17.25">
      <c r="A83" s="237"/>
      <c r="B83" s="243" t="s">
        <v>1133</v>
      </c>
      <c r="C83" s="237">
        <v>10</v>
      </c>
      <c r="D83" s="240">
        <f t="shared" ref="D83:D84" si="22">C83*E83</f>
        <v>0</v>
      </c>
      <c r="E83" s="237">
        <v>0</v>
      </c>
      <c r="F83" s="46"/>
      <c r="G83" s="46"/>
      <c r="H83" s="46"/>
      <c r="I83" s="46"/>
    </row>
    <row r="84" spans="1:9" ht="17.25">
      <c r="A84" s="237"/>
      <c r="B84" s="243" t="s">
        <v>1132</v>
      </c>
      <c r="C84" s="237">
        <v>9</v>
      </c>
      <c r="D84" s="240">
        <f t="shared" si="22"/>
        <v>81</v>
      </c>
      <c r="E84" s="237">
        <v>9</v>
      </c>
      <c r="F84" s="46"/>
      <c r="G84" s="46"/>
      <c r="H84" s="46"/>
      <c r="I84" s="46"/>
    </row>
    <row r="85" spans="1:9" ht="17.25">
      <c r="A85" s="237" t="s">
        <v>1167</v>
      </c>
      <c r="B85" s="243" t="s">
        <v>1139</v>
      </c>
      <c r="C85" s="237"/>
      <c r="D85" s="240"/>
      <c r="E85" s="237"/>
      <c r="F85" s="46"/>
      <c r="G85" s="46"/>
      <c r="H85" s="46"/>
      <c r="I85" s="46"/>
    </row>
    <row r="86" spans="1:9" ht="17.25">
      <c r="A86" s="237"/>
      <c r="B86" s="243" t="s">
        <v>1133</v>
      </c>
      <c r="C86" s="237">
        <v>2</v>
      </c>
      <c r="D86" s="240">
        <f t="shared" ref="D86:D87" si="23">C86*E86</f>
        <v>0</v>
      </c>
      <c r="E86" s="239">
        <v>0</v>
      </c>
      <c r="F86" s="46"/>
      <c r="G86" s="46"/>
      <c r="H86" s="46"/>
      <c r="I86" s="46"/>
    </row>
    <row r="87" spans="1:9" ht="17.25">
      <c r="A87" s="237"/>
      <c r="B87" s="243" t="s">
        <v>1132</v>
      </c>
      <c r="C87" s="237">
        <v>1</v>
      </c>
      <c r="D87" s="240">
        <f t="shared" si="23"/>
        <v>5.6</v>
      </c>
      <c r="E87" s="237">
        <v>5.6</v>
      </c>
      <c r="F87" s="46"/>
      <c r="G87" s="46"/>
      <c r="H87" s="46"/>
      <c r="I87" s="46"/>
    </row>
    <row r="88" spans="1:9" ht="17.25">
      <c r="A88" s="237" t="s">
        <v>1168</v>
      </c>
      <c r="B88" s="243" t="s">
        <v>1140</v>
      </c>
      <c r="C88" s="237"/>
      <c r="D88" s="240"/>
      <c r="E88" s="237"/>
      <c r="F88" s="46"/>
      <c r="G88" s="46"/>
      <c r="H88" s="46"/>
      <c r="I88" s="46"/>
    </row>
    <row r="89" spans="1:9" ht="17.25">
      <c r="A89" s="237"/>
      <c r="B89" s="243" t="s">
        <v>1133</v>
      </c>
      <c r="C89" s="237">
        <v>20</v>
      </c>
      <c r="D89" s="240">
        <f t="shared" ref="D89:D90" si="24">C89*E89</f>
        <v>0</v>
      </c>
      <c r="E89" s="237">
        <v>0</v>
      </c>
      <c r="F89" s="46"/>
      <c r="G89" s="46"/>
      <c r="H89" s="46"/>
      <c r="I89" s="46"/>
    </row>
    <row r="90" spans="1:9" ht="17.25">
      <c r="A90" s="237"/>
      <c r="B90" s="243" t="s">
        <v>1132</v>
      </c>
      <c r="C90" s="237">
        <v>14</v>
      </c>
      <c r="D90" s="240">
        <f t="shared" si="24"/>
        <v>126</v>
      </c>
      <c r="E90" s="237">
        <v>9</v>
      </c>
      <c r="F90" s="46"/>
      <c r="G90" s="46"/>
      <c r="H90" s="46"/>
      <c r="I90" s="46"/>
    </row>
    <row r="91" spans="1:9" ht="17.25">
      <c r="A91" s="244">
        <v>9.1999999999999993</v>
      </c>
      <c r="B91" s="243" t="s">
        <v>483</v>
      </c>
      <c r="C91" s="237"/>
      <c r="D91" s="240"/>
      <c r="E91" s="237"/>
      <c r="F91" s="46"/>
      <c r="G91" s="46"/>
      <c r="H91" s="46"/>
      <c r="I91" s="46"/>
    </row>
    <row r="92" spans="1:9" ht="17.25">
      <c r="A92" s="237"/>
      <c r="B92" s="243" t="s">
        <v>1133</v>
      </c>
      <c r="C92" s="237">
        <f>+C95+C98+C101+C104+C107+C110+C113+C116+C119+C122+C125+C131+C128</f>
        <v>355.7</v>
      </c>
      <c r="D92" s="237">
        <f t="shared" ref="D92:E92" si="25">+D95+D98+D101+D104+D107+D110+D113+D116+D119+D122+D125+D131+D128</f>
        <v>0</v>
      </c>
      <c r="E92" s="237">
        <f t="shared" si="25"/>
        <v>0</v>
      </c>
      <c r="F92" s="46"/>
      <c r="G92" s="46"/>
      <c r="H92" s="46"/>
      <c r="I92" s="46"/>
    </row>
    <row r="93" spans="1:9" ht="17.25">
      <c r="A93" s="237"/>
      <c r="B93" s="243" t="s">
        <v>1132</v>
      </c>
      <c r="C93" s="237">
        <f>+C96+C99+C102+C105+C108+C111+C114+C117+C120+C123+C126+C132+C129</f>
        <v>255.6</v>
      </c>
      <c r="D93" s="237">
        <f t="shared" ref="D93:E93" si="26">+D96+D99+D102+D105+D108+D111+D114+D117+D120+D123+D126+D132+D129</f>
        <v>2052</v>
      </c>
      <c r="E93" s="237">
        <f t="shared" si="26"/>
        <v>101.5</v>
      </c>
      <c r="F93" s="46"/>
      <c r="G93" s="46"/>
      <c r="H93" s="46"/>
      <c r="I93" s="46"/>
    </row>
    <row r="94" spans="1:9" ht="17.25">
      <c r="A94" s="244" t="s">
        <v>1169</v>
      </c>
      <c r="B94" s="243" t="s">
        <v>1141</v>
      </c>
      <c r="C94" s="237"/>
      <c r="D94" s="240"/>
      <c r="E94" s="237"/>
      <c r="F94" s="46"/>
      <c r="G94" s="46"/>
      <c r="H94" s="46"/>
      <c r="I94" s="46"/>
    </row>
    <row r="95" spans="1:9" ht="17.25">
      <c r="A95" s="237"/>
      <c r="B95" s="243" t="s">
        <v>1133</v>
      </c>
      <c r="C95" s="240">
        <v>160</v>
      </c>
      <c r="D95" s="240">
        <f t="shared" ref="D95:D96" si="27">C95*E95</f>
        <v>0</v>
      </c>
      <c r="E95" s="241"/>
      <c r="F95" s="46"/>
      <c r="G95" s="46"/>
      <c r="H95" s="46"/>
      <c r="I95" s="46"/>
    </row>
    <row r="96" spans="1:9" ht="17.25">
      <c r="A96" s="237"/>
      <c r="B96" s="243" t="s">
        <v>1132</v>
      </c>
      <c r="C96" s="240">
        <v>110</v>
      </c>
      <c r="D96" s="240">
        <f t="shared" si="27"/>
        <v>935</v>
      </c>
      <c r="E96" s="241">
        <v>8.5</v>
      </c>
      <c r="F96" s="46"/>
      <c r="G96" s="46"/>
      <c r="H96" s="46"/>
      <c r="I96" s="46"/>
    </row>
    <row r="97" spans="1:9" ht="17.25">
      <c r="A97" s="244" t="s">
        <v>1170</v>
      </c>
      <c r="B97" s="243" t="s">
        <v>1142</v>
      </c>
      <c r="C97" s="237"/>
      <c r="D97" s="240"/>
      <c r="E97" s="237"/>
      <c r="F97" s="46"/>
      <c r="G97" s="46"/>
      <c r="H97" s="46"/>
      <c r="I97" s="46"/>
    </row>
    <row r="98" spans="1:9" ht="17.25">
      <c r="A98" s="237"/>
      <c r="B98" s="243" t="s">
        <v>1133</v>
      </c>
      <c r="C98" s="240">
        <v>60</v>
      </c>
      <c r="D98" s="240">
        <f t="shared" ref="D98:D99" si="28">C98*E98</f>
        <v>0</v>
      </c>
      <c r="E98" s="241"/>
      <c r="F98" s="46"/>
      <c r="G98" s="46"/>
      <c r="H98" s="46"/>
      <c r="I98" s="46"/>
    </row>
    <row r="99" spans="1:9" ht="17.25">
      <c r="A99" s="237"/>
      <c r="B99" s="243" t="s">
        <v>1132</v>
      </c>
      <c r="C99" s="240">
        <v>52</v>
      </c>
      <c r="D99" s="240">
        <f t="shared" si="28"/>
        <v>442</v>
      </c>
      <c r="E99" s="241">
        <v>8.5</v>
      </c>
      <c r="F99" s="46"/>
      <c r="G99" s="46"/>
      <c r="H99" s="46"/>
      <c r="I99" s="46"/>
    </row>
    <row r="100" spans="1:9" ht="17.25">
      <c r="A100" s="244" t="s">
        <v>1171</v>
      </c>
      <c r="B100" s="243" t="s">
        <v>1143</v>
      </c>
      <c r="C100" s="237"/>
      <c r="D100" s="240"/>
      <c r="E100" s="237"/>
      <c r="F100" s="46"/>
      <c r="G100" s="46"/>
      <c r="H100" s="46"/>
      <c r="I100" s="46"/>
    </row>
    <row r="101" spans="1:9" ht="17.25">
      <c r="A101" s="237"/>
      <c r="B101" s="243" t="s">
        <v>1133</v>
      </c>
      <c r="C101" s="240">
        <v>22</v>
      </c>
      <c r="D101" s="240">
        <f t="shared" ref="D101:D105" si="29">C101*E101</f>
        <v>0</v>
      </c>
      <c r="E101" s="241"/>
      <c r="F101" s="46"/>
      <c r="G101" s="46"/>
      <c r="H101" s="46"/>
      <c r="I101" s="46"/>
    </row>
    <row r="102" spans="1:9" ht="17.25">
      <c r="A102" s="237"/>
      <c r="B102" s="243" t="s">
        <v>1132</v>
      </c>
      <c r="C102" s="240">
        <v>17</v>
      </c>
      <c r="D102" s="240">
        <f t="shared" si="29"/>
        <v>161.5</v>
      </c>
      <c r="E102" s="241">
        <v>9.5</v>
      </c>
      <c r="F102" s="46"/>
      <c r="G102" s="46"/>
      <c r="H102" s="46"/>
      <c r="I102" s="46"/>
    </row>
    <row r="103" spans="1:9" ht="17.25">
      <c r="A103" s="244" t="s">
        <v>1172</v>
      </c>
      <c r="B103" s="243" t="s">
        <v>1144</v>
      </c>
      <c r="C103" s="237"/>
      <c r="D103" s="240">
        <f t="shared" si="29"/>
        <v>0</v>
      </c>
      <c r="E103" s="237"/>
      <c r="F103" s="46"/>
      <c r="G103" s="46"/>
      <c r="H103" s="46"/>
      <c r="I103" s="46"/>
    </row>
    <row r="104" spans="1:9" ht="17.25">
      <c r="A104" s="237"/>
      <c r="B104" s="243" t="s">
        <v>1133</v>
      </c>
      <c r="C104" s="237">
        <v>6</v>
      </c>
      <c r="D104" s="240">
        <f t="shared" si="29"/>
        <v>0</v>
      </c>
      <c r="E104" s="237"/>
      <c r="F104" s="46"/>
      <c r="G104" s="46"/>
      <c r="H104" s="46"/>
      <c r="I104" s="46"/>
    </row>
    <row r="105" spans="1:9" ht="17.25">
      <c r="A105" s="237"/>
      <c r="B105" s="243" t="s">
        <v>1132</v>
      </c>
      <c r="C105" s="237">
        <v>4</v>
      </c>
      <c r="D105" s="240">
        <f t="shared" si="29"/>
        <v>26</v>
      </c>
      <c r="E105" s="239">
        <v>6.5</v>
      </c>
      <c r="F105" s="46"/>
      <c r="G105" s="46"/>
      <c r="H105" s="46"/>
      <c r="I105" s="46"/>
    </row>
    <row r="106" spans="1:9" ht="17.25">
      <c r="A106" s="244" t="s">
        <v>1173</v>
      </c>
      <c r="B106" s="243" t="s">
        <v>1145</v>
      </c>
      <c r="C106" s="237"/>
      <c r="D106" s="240"/>
      <c r="E106" s="237"/>
      <c r="F106" s="46"/>
      <c r="G106" s="46"/>
      <c r="H106" s="46"/>
      <c r="I106" s="46"/>
    </row>
    <row r="107" spans="1:9" ht="17.25">
      <c r="A107" s="237"/>
      <c r="B107" s="243" t="s">
        <v>1133</v>
      </c>
      <c r="C107" s="237">
        <v>44</v>
      </c>
      <c r="D107" s="241">
        <f t="shared" ref="D107:D108" si="30">C107*E107</f>
        <v>0</v>
      </c>
      <c r="E107" s="237"/>
      <c r="F107" s="46"/>
      <c r="G107" s="46"/>
      <c r="H107" s="46"/>
      <c r="I107" s="46"/>
    </row>
    <row r="108" spans="1:9" ht="17.25">
      <c r="A108" s="237"/>
      <c r="B108" s="243" t="s">
        <v>1132</v>
      </c>
      <c r="C108" s="237">
        <v>24</v>
      </c>
      <c r="D108" s="241">
        <f t="shared" si="30"/>
        <v>120</v>
      </c>
      <c r="E108" s="237">
        <v>5</v>
      </c>
      <c r="F108" s="46"/>
      <c r="G108" s="46"/>
      <c r="H108" s="46"/>
      <c r="I108" s="46"/>
    </row>
    <row r="109" spans="1:9" ht="17.25">
      <c r="A109" s="244" t="s">
        <v>1174</v>
      </c>
      <c r="B109" s="243" t="s">
        <v>1146</v>
      </c>
      <c r="C109" s="237"/>
      <c r="D109" s="240"/>
      <c r="E109" s="237"/>
      <c r="F109" s="46"/>
      <c r="G109" s="46"/>
      <c r="H109" s="46"/>
      <c r="I109" s="46"/>
    </row>
    <row r="110" spans="1:9" ht="17.25">
      <c r="A110" s="237"/>
      <c r="B110" s="243" t="s">
        <v>1133</v>
      </c>
      <c r="C110" s="237">
        <v>2</v>
      </c>
      <c r="D110" s="240">
        <f t="shared" ref="D110:D111" si="31">C110*E110</f>
        <v>0</v>
      </c>
      <c r="E110" s="237"/>
      <c r="F110" s="46"/>
      <c r="G110" s="46"/>
      <c r="H110" s="46"/>
      <c r="I110" s="46"/>
    </row>
    <row r="111" spans="1:9" ht="17.25">
      <c r="A111" s="237"/>
      <c r="B111" s="243" t="s">
        <v>1132</v>
      </c>
      <c r="C111" s="237">
        <v>1</v>
      </c>
      <c r="D111" s="241">
        <f t="shared" si="31"/>
        <v>8.5</v>
      </c>
      <c r="E111" s="239">
        <v>8.5</v>
      </c>
      <c r="F111" s="46"/>
      <c r="G111" s="46"/>
      <c r="H111" s="46"/>
      <c r="I111" s="46"/>
    </row>
    <row r="112" spans="1:9" ht="17.25">
      <c r="A112" s="244" t="s">
        <v>1175</v>
      </c>
      <c r="B112" s="243" t="s">
        <v>510</v>
      </c>
      <c r="C112" s="237"/>
      <c r="D112" s="240"/>
      <c r="E112" s="237"/>
      <c r="F112" s="46"/>
      <c r="G112" s="46"/>
      <c r="H112" s="46"/>
      <c r="I112" s="46"/>
    </row>
    <row r="113" spans="1:9" ht="17.25">
      <c r="A113" s="237"/>
      <c r="B113" s="243" t="s">
        <v>1133</v>
      </c>
      <c r="C113" s="237">
        <v>32</v>
      </c>
      <c r="D113" s="240">
        <f t="shared" ref="D113:D114" si="32">C113*E113</f>
        <v>0</v>
      </c>
      <c r="E113" s="237"/>
      <c r="F113" s="46"/>
      <c r="G113" s="46"/>
      <c r="H113" s="46"/>
      <c r="I113" s="46"/>
    </row>
    <row r="114" spans="1:9" ht="17.25">
      <c r="A114" s="237"/>
      <c r="B114" s="243" t="s">
        <v>1132</v>
      </c>
      <c r="C114" s="237">
        <v>31</v>
      </c>
      <c r="D114" s="240">
        <f t="shared" si="32"/>
        <v>248</v>
      </c>
      <c r="E114" s="237">
        <v>8</v>
      </c>
      <c r="F114" s="46"/>
      <c r="G114" s="46"/>
      <c r="H114" s="46"/>
      <c r="I114" s="46"/>
    </row>
    <row r="115" spans="1:9" ht="17.25">
      <c r="A115" s="244" t="s">
        <v>1176</v>
      </c>
      <c r="B115" s="243" t="s">
        <v>1147</v>
      </c>
      <c r="C115" s="237"/>
      <c r="D115" s="240"/>
      <c r="E115" s="237"/>
      <c r="F115" s="46"/>
      <c r="G115" s="46"/>
      <c r="H115" s="46"/>
      <c r="I115" s="46"/>
    </row>
    <row r="116" spans="1:9" ht="17.25">
      <c r="A116" s="237"/>
      <c r="B116" s="243" t="s">
        <v>1133</v>
      </c>
      <c r="C116" s="237">
        <v>16</v>
      </c>
      <c r="D116" s="240">
        <f t="shared" ref="D116:D117" si="33">C116*E116</f>
        <v>0</v>
      </c>
      <c r="E116" s="237"/>
      <c r="F116" s="46"/>
      <c r="G116" s="46"/>
      <c r="H116" s="46"/>
      <c r="I116" s="46"/>
    </row>
    <row r="117" spans="1:9" ht="17.25">
      <c r="A117" s="237"/>
      <c r="B117" s="243" t="s">
        <v>1132</v>
      </c>
      <c r="C117" s="237">
        <v>6</v>
      </c>
      <c r="D117" s="240">
        <f t="shared" si="33"/>
        <v>30</v>
      </c>
      <c r="E117" s="237">
        <v>5</v>
      </c>
      <c r="F117" s="46"/>
      <c r="G117" s="46"/>
      <c r="H117" s="46"/>
      <c r="I117" s="46"/>
    </row>
    <row r="118" spans="1:9" ht="17.25">
      <c r="A118" s="244" t="s">
        <v>1177</v>
      </c>
      <c r="B118" s="243" t="s">
        <v>1148</v>
      </c>
      <c r="C118" s="237"/>
      <c r="D118" s="240"/>
      <c r="E118" s="237"/>
      <c r="F118" s="46"/>
      <c r="G118" s="46"/>
      <c r="H118" s="46"/>
      <c r="I118" s="46"/>
    </row>
    <row r="119" spans="1:9" ht="17.25">
      <c r="A119" s="237"/>
      <c r="B119" s="243" t="s">
        <v>1133</v>
      </c>
      <c r="C119" s="237">
        <v>6</v>
      </c>
      <c r="D119" s="240">
        <f t="shared" ref="D119:D120" si="34">C119*E119</f>
        <v>0</v>
      </c>
      <c r="E119" s="237"/>
      <c r="F119" s="46"/>
      <c r="G119" s="46"/>
      <c r="H119" s="46"/>
      <c r="I119" s="46"/>
    </row>
    <row r="120" spans="1:9" ht="17.25">
      <c r="A120" s="237"/>
      <c r="B120" s="243" t="s">
        <v>1132</v>
      </c>
      <c r="C120" s="237">
        <v>3</v>
      </c>
      <c r="D120" s="240">
        <f t="shared" si="34"/>
        <v>24</v>
      </c>
      <c r="E120" s="237">
        <v>8</v>
      </c>
      <c r="F120" s="46"/>
      <c r="G120" s="46"/>
      <c r="H120" s="46"/>
      <c r="I120" s="46"/>
    </row>
    <row r="121" spans="1:9" ht="17.25">
      <c r="A121" s="244" t="s">
        <v>1178</v>
      </c>
      <c r="B121" s="243" t="s">
        <v>1149</v>
      </c>
      <c r="C121" s="237"/>
      <c r="D121" s="240"/>
      <c r="E121" s="237"/>
      <c r="F121" s="46"/>
      <c r="G121" s="46"/>
      <c r="H121" s="46"/>
      <c r="I121" s="46"/>
    </row>
    <row r="122" spans="1:9" ht="17.25">
      <c r="A122" s="237"/>
      <c r="B122" s="243" t="s">
        <v>1133</v>
      </c>
      <c r="C122" s="239">
        <v>0.5</v>
      </c>
      <c r="D122" s="240">
        <f t="shared" ref="D122:D123" si="35">C122*E122</f>
        <v>0</v>
      </c>
      <c r="E122" s="237"/>
      <c r="F122" s="46"/>
      <c r="G122" s="46"/>
      <c r="H122" s="46"/>
      <c r="I122" s="46"/>
    </row>
    <row r="123" spans="1:9" ht="17.25">
      <c r="A123" s="237"/>
      <c r="B123" s="243" t="s">
        <v>1132</v>
      </c>
      <c r="C123" s="239">
        <v>0.4</v>
      </c>
      <c r="D123" s="240">
        <f t="shared" si="35"/>
        <v>3.2</v>
      </c>
      <c r="E123" s="237">
        <v>8</v>
      </c>
      <c r="F123" s="46"/>
      <c r="G123" s="46"/>
      <c r="H123" s="46"/>
      <c r="I123" s="46"/>
    </row>
    <row r="124" spans="1:9" ht="17.25">
      <c r="A124" s="244" t="s">
        <v>1179</v>
      </c>
      <c r="B124" s="243" t="s">
        <v>1150</v>
      </c>
      <c r="C124" s="237"/>
      <c r="D124" s="240"/>
      <c r="E124" s="237"/>
      <c r="F124" s="46"/>
      <c r="G124" s="46"/>
      <c r="H124" s="46"/>
      <c r="I124" s="46"/>
    </row>
    <row r="125" spans="1:9" ht="17.25">
      <c r="A125" s="237"/>
      <c r="B125" s="243" t="s">
        <v>1133</v>
      </c>
      <c r="C125" s="239">
        <v>0.2</v>
      </c>
      <c r="D125" s="240">
        <f t="shared" ref="D125:D126" si="36">C125*E125</f>
        <v>0</v>
      </c>
      <c r="E125" s="237"/>
      <c r="F125" s="46"/>
      <c r="G125" s="46"/>
      <c r="H125" s="46"/>
      <c r="I125" s="46"/>
    </row>
    <row r="126" spans="1:9" ht="17.25">
      <c r="A126" s="237"/>
      <c r="B126" s="243" t="s">
        <v>1132</v>
      </c>
      <c r="C126" s="239">
        <v>0.2</v>
      </c>
      <c r="D126" s="240">
        <f t="shared" si="36"/>
        <v>1.8</v>
      </c>
      <c r="E126" s="237">
        <v>9</v>
      </c>
      <c r="F126" s="46"/>
      <c r="G126" s="46"/>
      <c r="H126" s="46"/>
      <c r="I126" s="46"/>
    </row>
    <row r="127" spans="1:9" ht="17.25">
      <c r="A127" s="244" t="s">
        <v>1180</v>
      </c>
      <c r="B127" s="243" t="s">
        <v>1151</v>
      </c>
      <c r="C127" s="237"/>
      <c r="D127" s="240"/>
      <c r="E127" s="237"/>
      <c r="F127" s="46"/>
      <c r="G127" s="46"/>
      <c r="H127" s="46"/>
      <c r="I127" s="46"/>
    </row>
    <row r="128" spans="1:9" ht="17.25">
      <c r="A128" s="237"/>
      <c r="B128" s="243" t="s">
        <v>1133</v>
      </c>
      <c r="C128" s="237">
        <v>1</v>
      </c>
      <c r="D128" s="240">
        <f t="shared" ref="D128:D129" si="37">C128*E128</f>
        <v>0</v>
      </c>
      <c r="E128" s="237">
        <v>0</v>
      </c>
      <c r="F128" s="46"/>
      <c r="G128" s="46"/>
      <c r="H128" s="46"/>
      <c r="I128" s="46"/>
    </row>
    <row r="129" spans="1:9" ht="17.25">
      <c r="A129" s="237"/>
      <c r="B129" s="243" t="s">
        <v>1132</v>
      </c>
      <c r="C129" s="237">
        <v>1</v>
      </c>
      <c r="D129" s="240">
        <f t="shared" si="37"/>
        <v>10</v>
      </c>
      <c r="E129" s="237">
        <v>10</v>
      </c>
      <c r="F129" s="46"/>
      <c r="G129" s="46"/>
      <c r="H129" s="46"/>
      <c r="I129" s="46"/>
    </row>
    <row r="130" spans="1:9" ht="17.25">
      <c r="A130" s="244" t="s">
        <v>1181</v>
      </c>
      <c r="B130" s="243" t="s">
        <v>1152</v>
      </c>
      <c r="C130" s="237"/>
      <c r="D130" s="240"/>
      <c r="E130" s="237"/>
      <c r="F130" s="46"/>
      <c r="G130" s="46"/>
      <c r="H130" s="46"/>
      <c r="I130" s="46"/>
    </row>
    <row r="131" spans="1:9" ht="17.25">
      <c r="A131" s="237"/>
      <c r="B131" s="243" t="s">
        <v>1133</v>
      </c>
      <c r="C131" s="237">
        <v>6</v>
      </c>
      <c r="D131" s="240">
        <f t="shared" ref="D131:D132" si="38">C131*E131</f>
        <v>0</v>
      </c>
      <c r="E131" s="237"/>
      <c r="F131" s="46"/>
      <c r="G131" s="46"/>
      <c r="H131" s="46"/>
      <c r="I131" s="46"/>
    </row>
    <row r="132" spans="1:9" ht="17.25">
      <c r="A132" s="237"/>
      <c r="B132" s="243" t="s">
        <v>1132</v>
      </c>
      <c r="C132" s="237">
        <v>6</v>
      </c>
      <c r="D132" s="240">
        <f t="shared" si="38"/>
        <v>42</v>
      </c>
      <c r="E132" s="237">
        <v>7</v>
      </c>
      <c r="F132" s="46"/>
      <c r="G132" s="46"/>
      <c r="H132" s="46"/>
      <c r="I132" s="46"/>
    </row>
    <row r="133" spans="1:9" ht="17.25">
      <c r="A133" s="237">
        <v>10</v>
      </c>
      <c r="B133" s="243" t="s">
        <v>1153</v>
      </c>
      <c r="C133" s="237">
        <f>SUM(C134:C135)</f>
        <v>0</v>
      </c>
      <c r="D133" s="237">
        <f>SUM(D134:D135)</f>
        <v>0</v>
      </c>
      <c r="E133" s="237">
        <f>SUM(E134:E135)</f>
        <v>0</v>
      </c>
      <c r="F133" s="46"/>
      <c r="G133" s="46"/>
      <c r="H133" s="46"/>
      <c r="I133" s="46"/>
    </row>
    <row r="134" spans="1:9" ht="17.25">
      <c r="A134" s="239">
        <v>10.1</v>
      </c>
      <c r="B134" s="243" t="s">
        <v>1154</v>
      </c>
      <c r="C134" s="237"/>
      <c r="D134" s="240"/>
      <c r="E134" s="237"/>
      <c r="F134" s="46"/>
      <c r="G134" s="46"/>
      <c r="H134" s="46"/>
      <c r="I134" s="46"/>
    </row>
    <row r="135" spans="1:9" ht="17.25">
      <c r="A135" s="237"/>
      <c r="B135" s="243" t="s">
        <v>1133</v>
      </c>
      <c r="C135" s="237">
        <v>0</v>
      </c>
      <c r="D135" s="240">
        <f t="shared" ref="D135" si="39">C135*E135</f>
        <v>0</v>
      </c>
      <c r="E135" s="237"/>
      <c r="F135" s="46"/>
      <c r="G135" s="46"/>
      <c r="H135" s="46"/>
      <c r="I135" s="46"/>
    </row>
  </sheetData>
  <mergeCells count="6"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G9" sqref="G9"/>
    </sheetView>
  </sheetViews>
  <sheetFormatPr defaultRowHeight="15"/>
  <cols>
    <col min="1" max="1" width="6.5703125" customWidth="1"/>
    <col min="2" max="2" width="13.85546875" customWidth="1"/>
    <col min="3" max="3" width="13.7109375" customWidth="1"/>
    <col min="4" max="4" width="11.140625" customWidth="1"/>
    <col min="5" max="5" width="13.140625" customWidth="1"/>
    <col min="6" max="6" width="19" customWidth="1"/>
    <col min="7" max="7" width="11.140625" customWidth="1"/>
    <col min="8" max="8" width="11.140625" style="24" customWidth="1"/>
    <col min="9" max="9" width="17.140625" customWidth="1"/>
    <col min="10" max="10" width="10.42578125" customWidth="1"/>
    <col min="11" max="11" width="17.7109375" customWidth="1"/>
    <col min="12" max="12" width="15.42578125" customWidth="1"/>
  </cols>
  <sheetData>
    <row r="1" spans="1:12" s="24" customFormat="1"/>
    <row r="2" spans="1:12" s="24" customFormat="1"/>
    <row r="3" spans="1:12" s="24" customFormat="1"/>
    <row r="4" spans="1:12" s="24" customFormat="1"/>
    <row r="5" spans="1:12" ht="19.5" customHeight="1">
      <c r="A5" s="359" t="s">
        <v>714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1"/>
    </row>
    <row r="6" spans="1:12" ht="80.45" customHeight="1">
      <c r="A6" s="154" t="s">
        <v>651</v>
      </c>
      <c r="B6" s="154" t="s">
        <v>485</v>
      </c>
      <c r="C6" s="154" t="s">
        <v>652</v>
      </c>
      <c r="D6" s="154" t="s">
        <v>653</v>
      </c>
      <c r="E6" s="154" t="s">
        <v>654</v>
      </c>
      <c r="F6" s="154" t="s">
        <v>655</v>
      </c>
      <c r="G6" s="154" t="s">
        <v>656</v>
      </c>
      <c r="H6" s="154" t="s">
        <v>659</v>
      </c>
      <c r="I6" s="154" t="s">
        <v>657</v>
      </c>
      <c r="J6" s="154" t="s">
        <v>658</v>
      </c>
      <c r="K6" s="154" t="s">
        <v>771</v>
      </c>
      <c r="L6" s="155" t="s">
        <v>27</v>
      </c>
    </row>
    <row r="7" spans="1:12" ht="24.6" customHeight="1">
      <c r="A7" s="171">
        <v>1</v>
      </c>
      <c r="B7" s="143"/>
      <c r="C7" s="143" t="s">
        <v>660</v>
      </c>
      <c r="D7" s="212">
        <v>3081</v>
      </c>
      <c r="E7" s="156">
        <v>10262</v>
      </c>
      <c r="F7" s="156">
        <v>3065</v>
      </c>
      <c r="G7" s="71">
        <f>F7/E7*100</f>
        <v>29.86747222763594</v>
      </c>
      <c r="H7" s="71"/>
      <c r="I7" s="165"/>
      <c r="J7" s="165"/>
      <c r="K7" s="156"/>
      <c r="L7" s="143"/>
    </row>
    <row r="8" spans="1:12" ht="30" customHeight="1">
      <c r="A8" s="171">
        <v>2</v>
      </c>
      <c r="B8" s="143"/>
      <c r="C8" s="143" t="s">
        <v>1093</v>
      </c>
      <c r="D8" s="71">
        <v>4990</v>
      </c>
      <c r="E8" s="156">
        <v>16969</v>
      </c>
      <c r="F8" s="156">
        <v>4569</v>
      </c>
      <c r="G8" s="71">
        <f>F8/E8*100</f>
        <v>26.925570157345746</v>
      </c>
      <c r="H8" s="157"/>
      <c r="I8" s="200"/>
      <c r="J8" s="200"/>
      <c r="K8" s="156"/>
      <c r="L8" s="143"/>
    </row>
    <row r="9" spans="1:12" ht="23.25">
      <c r="A9" s="245">
        <v>3</v>
      </c>
      <c r="B9" s="46"/>
      <c r="C9" s="46" t="s">
        <v>446</v>
      </c>
      <c r="D9" s="68">
        <v>1073</v>
      </c>
      <c r="E9" s="68">
        <v>1395</v>
      </c>
      <c r="F9" s="68">
        <v>184</v>
      </c>
      <c r="G9" s="71">
        <f t="shared" ref="G9:G10" si="0">F9/E9*100</f>
        <v>13.189964157706093</v>
      </c>
      <c r="H9" s="46"/>
      <c r="I9" s="46"/>
      <c r="J9" s="46"/>
      <c r="K9" s="46"/>
      <c r="L9" s="46"/>
    </row>
    <row r="10" spans="1:12" ht="23.25">
      <c r="A10" s="245">
        <v>4</v>
      </c>
      <c r="B10" s="46"/>
      <c r="C10" s="46" t="s">
        <v>1183</v>
      </c>
      <c r="D10" s="68">
        <v>2138</v>
      </c>
      <c r="E10" s="68">
        <v>855</v>
      </c>
      <c r="F10" s="68">
        <v>137</v>
      </c>
      <c r="G10" s="71">
        <f t="shared" si="0"/>
        <v>16.023391812865498</v>
      </c>
      <c r="H10" s="46"/>
      <c r="I10" s="46"/>
      <c r="J10" s="46"/>
      <c r="K10" s="46"/>
      <c r="L10" s="46"/>
    </row>
    <row r="11" spans="1:12">
      <c r="B11" s="362"/>
      <c r="C11" s="363"/>
      <c r="D11" s="363"/>
    </row>
    <row r="12" spans="1:12">
      <c r="B12" s="362"/>
    </row>
  </sheetData>
  <mergeCells count="3">
    <mergeCell ref="A5:L5"/>
    <mergeCell ref="B11:B12"/>
    <mergeCell ref="C11:D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H3" sqref="H3"/>
    </sheetView>
  </sheetViews>
  <sheetFormatPr defaultRowHeight="15"/>
  <cols>
    <col min="2" max="3" width="14.28515625" customWidth="1"/>
    <col min="4" max="4" width="19.28515625" customWidth="1"/>
    <col min="5" max="5" width="21.5703125" customWidth="1"/>
    <col min="6" max="6" width="14" customWidth="1"/>
  </cols>
  <sheetData>
    <row r="1" spans="1:6" ht="34.5" customHeight="1">
      <c r="A1" s="365" t="s">
        <v>715</v>
      </c>
      <c r="B1" s="365"/>
      <c r="C1" s="365"/>
      <c r="D1" s="365"/>
      <c r="E1" s="365"/>
      <c r="F1" s="61"/>
    </row>
    <row r="2" spans="1:6" ht="24">
      <c r="A2" s="74" t="s">
        <v>485</v>
      </c>
      <c r="B2" s="74"/>
      <c r="C2" s="74"/>
      <c r="D2" s="74"/>
      <c r="E2" s="74"/>
      <c r="F2" s="61"/>
    </row>
    <row r="3" spans="1:6" ht="45" customHeight="1">
      <c r="A3" s="364" t="s">
        <v>3</v>
      </c>
      <c r="B3" s="364" t="s">
        <v>488</v>
      </c>
      <c r="C3" s="364" t="s">
        <v>716</v>
      </c>
      <c r="D3" s="364" t="s">
        <v>717</v>
      </c>
      <c r="E3" s="364"/>
      <c r="F3" s="364" t="s">
        <v>27</v>
      </c>
    </row>
    <row r="4" spans="1:6" ht="45" customHeight="1">
      <c r="A4" s="364"/>
      <c r="B4" s="364"/>
      <c r="C4" s="364"/>
      <c r="D4" s="72" t="s">
        <v>489</v>
      </c>
      <c r="E4" s="72" t="s">
        <v>490</v>
      </c>
      <c r="F4" s="364"/>
    </row>
    <row r="5" spans="1:6" ht="27" customHeight="1">
      <c r="A5" s="75">
        <v>1</v>
      </c>
      <c r="B5" s="18" t="s">
        <v>491</v>
      </c>
      <c r="C5" s="161">
        <v>8</v>
      </c>
      <c r="D5" s="76">
        <v>12</v>
      </c>
      <c r="E5" s="76">
        <v>4</v>
      </c>
      <c r="F5" s="46"/>
    </row>
    <row r="6" spans="1:6" ht="27" customHeight="1">
      <c r="A6" s="75">
        <v>2</v>
      </c>
      <c r="B6" s="18" t="s">
        <v>492</v>
      </c>
      <c r="C6" s="161">
        <v>2</v>
      </c>
      <c r="D6" s="76">
        <v>5</v>
      </c>
      <c r="E6" s="76">
        <v>2</v>
      </c>
      <c r="F6" s="46"/>
    </row>
    <row r="7" spans="1:6" ht="27" customHeight="1">
      <c r="A7" s="75">
        <v>3</v>
      </c>
      <c r="B7" s="18" t="s">
        <v>493</v>
      </c>
      <c r="C7" s="161">
        <v>1</v>
      </c>
      <c r="D7" s="76">
        <v>2</v>
      </c>
      <c r="E7" s="76">
        <v>1</v>
      </c>
      <c r="F7" s="46"/>
    </row>
    <row r="8" spans="1:6" ht="27" customHeight="1">
      <c r="A8" s="75">
        <v>4</v>
      </c>
      <c r="B8" s="18" t="s">
        <v>494</v>
      </c>
      <c r="C8" s="161">
        <v>12</v>
      </c>
      <c r="D8" s="76">
        <v>8</v>
      </c>
      <c r="E8" s="76">
        <v>8</v>
      </c>
      <c r="F8" s="46"/>
    </row>
    <row r="9" spans="1:6" ht="27" customHeight="1">
      <c r="A9" s="41">
        <v>5</v>
      </c>
      <c r="B9" s="18" t="s">
        <v>495</v>
      </c>
      <c r="C9" s="77"/>
      <c r="D9" s="70"/>
      <c r="E9" s="70"/>
      <c r="F9" s="46"/>
    </row>
    <row r="10" spans="1:6" ht="23.25">
      <c r="A10" s="273" t="s">
        <v>496</v>
      </c>
      <c r="B10" s="275"/>
      <c r="C10" s="70"/>
      <c r="D10" s="70"/>
      <c r="E10" s="70"/>
      <c r="F10" s="46"/>
    </row>
  </sheetData>
  <mergeCells count="7">
    <mergeCell ref="A10:B10"/>
    <mergeCell ref="F3:F4"/>
    <mergeCell ref="A1:E1"/>
    <mergeCell ref="A3:A4"/>
    <mergeCell ref="B3:B4"/>
    <mergeCell ref="C3:C4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view="pageBreakPreview" topLeftCell="H11" zoomScale="60" workbookViewId="0">
      <selection activeCell="Z25" sqref="Z25"/>
    </sheetView>
  </sheetViews>
  <sheetFormatPr defaultRowHeight="15"/>
  <cols>
    <col min="1" max="1" width="4.7109375" customWidth="1"/>
    <col min="2" max="2" width="26.140625" customWidth="1"/>
    <col min="3" max="3" width="8.7109375" customWidth="1"/>
    <col min="4" max="4" width="8.7109375" style="24" customWidth="1"/>
    <col min="5" max="5" width="8.140625" customWidth="1"/>
    <col min="6" max="6" width="8.140625" style="24" customWidth="1"/>
    <col min="7" max="7" width="10.7109375" customWidth="1"/>
    <col min="8" max="8" width="8.42578125" style="24" customWidth="1"/>
    <col min="9" max="9" width="8.5703125" customWidth="1"/>
    <col min="10" max="10" width="8.5703125" style="24" customWidth="1"/>
    <col min="11" max="11" width="6.5703125" customWidth="1"/>
    <col min="12" max="12" width="7.7109375" style="24" customWidth="1"/>
    <col min="14" max="14" width="8.85546875" style="24"/>
    <col min="15" max="15" width="9.42578125" customWidth="1"/>
    <col min="16" max="16" width="9.42578125" style="24" customWidth="1"/>
    <col min="17" max="17" width="8.28515625" customWidth="1"/>
    <col min="18" max="18" width="8.28515625" style="24" customWidth="1"/>
    <col min="19" max="19" width="9" customWidth="1"/>
    <col min="20" max="20" width="9" style="24" customWidth="1"/>
    <col min="21" max="21" width="9.85546875" customWidth="1"/>
    <col min="22" max="22" width="9.85546875" style="24" customWidth="1"/>
    <col min="23" max="23" width="7.85546875" customWidth="1"/>
    <col min="24" max="24" width="7.85546875" style="24" customWidth="1"/>
    <col min="25" max="25" width="8.42578125" customWidth="1"/>
    <col min="26" max="26" width="8.42578125" style="24" customWidth="1"/>
    <col min="27" max="27" width="9.5703125" customWidth="1"/>
    <col min="28" max="28" width="9.5703125" style="24" customWidth="1"/>
    <col min="29" max="29" width="7.5703125" customWidth="1"/>
    <col min="30" max="30" width="7.5703125" style="24" customWidth="1"/>
    <col min="31" max="31" width="7" customWidth="1"/>
    <col min="32" max="32" width="7" style="24" customWidth="1"/>
    <col min="33" max="33" width="7.28515625" customWidth="1"/>
    <col min="34" max="34" width="7.28515625" style="24" customWidth="1"/>
    <col min="35" max="35" width="7.7109375" customWidth="1"/>
    <col min="36" max="36" width="7.7109375" style="24" customWidth="1"/>
    <col min="37" max="37" width="10.28515625" customWidth="1"/>
    <col min="38" max="38" width="10.28515625" style="24" customWidth="1"/>
    <col min="39" max="39" width="10.140625" customWidth="1"/>
    <col min="40" max="40" width="10.140625" style="24" customWidth="1"/>
    <col min="41" max="41" width="12" customWidth="1"/>
  </cols>
  <sheetData>
    <row r="1" spans="1:42" ht="24" customHeight="1">
      <c r="A1" s="262" t="s">
        <v>722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</row>
    <row r="2" spans="1:42" ht="93.6" customHeight="1">
      <c r="A2" s="267">
        <v>1</v>
      </c>
      <c r="B2" s="269" t="s">
        <v>11</v>
      </c>
      <c r="C2" s="260" t="s">
        <v>723</v>
      </c>
      <c r="D2" s="261"/>
      <c r="E2" s="260" t="s">
        <v>724</v>
      </c>
      <c r="F2" s="261"/>
      <c r="G2" s="260" t="s">
        <v>725</v>
      </c>
      <c r="H2" s="261"/>
      <c r="I2" s="260" t="s">
        <v>726</v>
      </c>
      <c r="J2" s="261"/>
      <c r="K2" s="260" t="s">
        <v>727</v>
      </c>
      <c r="L2" s="261"/>
      <c r="M2" s="260" t="s">
        <v>728</v>
      </c>
      <c r="N2" s="261"/>
      <c r="O2" s="260" t="s">
        <v>729</v>
      </c>
      <c r="P2" s="261"/>
      <c r="Q2" s="260" t="s">
        <v>730</v>
      </c>
      <c r="R2" s="261"/>
      <c r="S2" s="260" t="s">
        <v>45</v>
      </c>
      <c r="T2" s="261"/>
      <c r="U2" s="260" t="s">
        <v>731</v>
      </c>
      <c r="V2" s="261"/>
      <c r="W2" s="260" t="s">
        <v>732</v>
      </c>
      <c r="X2" s="261"/>
      <c r="Y2" s="260" t="s">
        <v>733</v>
      </c>
      <c r="Z2" s="261"/>
      <c r="AA2" s="260" t="s">
        <v>734</v>
      </c>
      <c r="AB2" s="261"/>
      <c r="AC2" s="260" t="s">
        <v>735</v>
      </c>
      <c r="AD2" s="261"/>
      <c r="AE2" s="260" t="s">
        <v>736</v>
      </c>
      <c r="AF2" s="261"/>
      <c r="AG2" s="260" t="s">
        <v>737</v>
      </c>
      <c r="AH2" s="261"/>
      <c r="AI2" s="260" t="s">
        <v>738</v>
      </c>
      <c r="AJ2" s="261"/>
      <c r="AK2" s="260" t="s">
        <v>739</v>
      </c>
      <c r="AL2" s="261"/>
      <c r="AM2" s="260" t="s">
        <v>740</v>
      </c>
      <c r="AN2" s="261"/>
      <c r="AO2" s="266" t="s">
        <v>741</v>
      </c>
      <c r="AP2" s="266"/>
    </row>
    <row r="3" spans="1:42" s="24" customFormat="1" ht="108">
      <c r="A3" s="268"/>
      <c r="B3" s="270"/>
      <c r="C3" s="173" t="s">
        <v>769</v>
      </c>
      <c r="D3" s="173" t="s">
        <v>770</v>
      </c>
      <c r="E3" s="173" t="s">
        <v>769</v>
      </c>
      <c r="F3" s="173" t="s">
        <v>770</v>
      </c>
      <c r="G3" s="173" t="s">
        <v>769</v>
      </c>
      <c r="H3" s="173" t="s">
        <v>770</v>
      </c>
      <c r="I3" s="173" t="s">
        <v>769</v>
      </c>
      <c r="J3" s="173" t="s">
        <v>770</v>
      </c>
      <c r="K3" s="173" t="s">
        <v>769</v>
      </c>
      <c r="L3" s="173" t="s">
        <v>770</v>
      </c>
      <c r="M3" s="173" t="s">
        <v>769</v>
      </c>
      <c r="N3" s="173" t="s">
        <v>770</v>
      </c>
      <c r="O3" s="173" t="s">
        <v>769</v>
      </c>
      <c r="P3" s="173" t="s">
        <v>770</v>
      </c>
      <c r="Q3" s="173" t="s">
        <v>769</v>
      </c>
      <c r="R3" s="173" t="s">
        <v>770</v>
      </c>
      <c r="S3" s="173" t="s">
        <v>769</v>
      </c>
      <c r="T3" s="173" t="s">
        <v>770</v>
      </c>
      <c r="U3" s="173" t="s">
        <v>769</v>
      </c>
      <c r="V3" s="173" t="s">
        <v>770</v>
      </c>
      <c r="W3" s="173" t="s">
        <v>769</v>
      </c>
      <c r="X3" s="173" t="s">
        <v>770</v>
      </c>
      <c r="Y3" s="173" t="s">
        <v>769</v>
      </c>
      <c r="Z3" s="173" t="s">
        <v>770</v>
      </c>
      <c r="AA3" s="173" t="s">
        <v>769</v>
      </c>
      <c r="AB3" s="173" t="s">
        <v>770</v>
      </c>
      <c r="AC3" s="173" t="s">
        <v>769</v>
      </c>
      <c r="AD3" s="173" t="s">
        <v>770</v>
      </c>
      <c r="AE3" s="173" t="s">
        <v>769</v>
      </c>
      <c r="AF3" s="173" t="s">
        <v>770</v>
      </c>
      <c r="AG3" s="173" t="s">
        <v>769</v>
      </c>
      <c r="AH3" s="173" t="s">
        <v>770</v>
      </c>
      <c r="AI3" s="173" t="s">
        <v>769</v>
      </c>
      <c r="AJ3" s="173" t="s">
        <v>770</v>
      </c>
      <c r="AK3" s="173" t="s">
        <v>769</v>
      </c>
      <c r="AL3" s="173" t="s">
        <v>770</v>
      </c>
      <c r="AM3" s="173" t="s">
        <v>769</v>
      </c>
      <c r="AN3" s="173" t="s">
        <v>770</v>
      </c>
      <c r="AO3" s="173" t="s">
        <v>769</v>
      </c>
      <c r="AP3" s="173" t="s">
        <v>770</v>
      </c>
    </row>
    <row r="4" spans="1:42" ht="36">
      <c r="A4" s="174">
        <v>1</v>
      </c>
      <c r="B4" s="175" t="s">
        <v>742</v>
      </c>
      <c r="C4" s="176">
        <v>57543</v>
      </c>
      <c r="D4" s="176"/>
      <c r="E4" s="176">
        <v>0</v>
      </c>
      <c r="F4" s="176"/>
      <c r="G4" s="176">
        <v>100500</v>
      </c>
      <c r="H4" s="176"/>
      <c r="I4" s="176">
        <v>0</v>
      </c>
      <c r="J4" s="176"/>
      <c r="K4" s="176"/>
      <c r="L4" s="176"/>
      <c r="M4" s="176">
        <v>17100</v>
      </c>
      <c r="N4" s="176"/>
      <c r="O4" s="176">
        <v>52215</v>
      </c>
      <c r="P4" s="176"/>
      <c r="Q4" s="177">
        <v>3980</v>
      </c>
      <c r="R4" s="177"/>
      <c r="S4" s="178">
        <v>5500</v>
      </c>
      <c r="T4" s="178"/>
      <c r="U4" s="179">
        <v>0</v>
      </c>
      <c r="V4" s="179"/>
      <c r="W4" s="179">
        <v>11458</v>
      </c>
      <c r="X4" s="179"/>
      <c r="Y4" s="179">
        <v>64300</v>
      </c>
      <c r="Z4" s="179"/>
      <c r="AA4" s="179">
        <v>0</v>
      </c>
      <c r="AB4" s="179"/>
      <c r="AC4" s="179">
        <v>0</v>
      </c>
      <c r="AD4" s="179"/>
      <c r="AE4" s="179">
        <v>0</v>
      </c>
      <c r="AF4" s="179"/>
      <c r="AG4" s="179">
        <v>1036</v>
      </c>
      <c r="AH4" s="179"/>
      <c r="AI4" s="179">
        <v>990</v>
      </c>
      <c r="AJ4" s="179"/>
      <c r="AK4" s="179">
        <v>3500</v>
      </c>
      <c r="AL4" s="179"/>
      <c r="AM4" s="179">
        <v>850</v>
      </c>
      <c r="AN4" s="179"/>
      <c r="AO4" s="180">
        <f>SUM(C4:AM4)</f>
        <v>318972</v>
      </c>
      <c r="AP4" s="46"/>
    </row>
    <row r="5" spans="1:42" ht="36">
      <c r="A5" s="174">
        <v>2</v>
      </c>
      <c r="B5" s="175" t="s">
        <v>743</v>
      </c>
      <c r="C5" s="176">
        <v>10105</v>
      </c>
      <c r="D5" s="176"/>
      <c r="E5" s="176">
        <v>0</v>
      </c>
      <c r="F5" s="176"/>
      <c r="G5" s="176">
        <v>0</v>
      </c>
      <c r="H5" s="176"/>
      <c r="I5" s="176">
        <v>0</v>
      </c>
      <c r="J5" s="176"/>
      <c r="K5" s="176">
        <v>7720</v>
      </c>
      <c r="L5" s="176"/>
      <c r="M5" s="176">
        <v>0</v>
      </c>
      <c r="N5" s="176"/>
      <c r="O5" s="176">
        <v>0</v>
      </c>
      <c r="P5" s="176"/>
      <c r="Q5" s="177">
        <v>0</v>
      </c>
      <c r="R5" s="177"/>
      <c r="S5" s="178">
        <v>0</v>
      </c>
      <c r="T5" s="178"/>
      <c r="U5" s="179">
        <v>0</v>
      </c>
      <c r="V5" s="179"/>
      <c r="W5" s="179">
        <v>0</v>
      </c>
      <c r="X5" s="179"/>
      <c r="Y5" s="179">
        <v>0</v>
      </c>
      <c r="Z5" s="179"/>
      <c r="AA5" s="179">
        <v>0</v>
      </c>
      <c r="AB5" s="179"/>
      <c r="AC5" s="179">
        <v>0</v>
      </c>
      <c r="AD5" s="179"/>
      <c r="AE5" s="179">
        <v>0</v>
      </c>
      <c r="AF5" s="179"/>
      <c r="AG5" s="179">
        <v>0</v>
      </c>
      <c r="AH5" s="179"/>
      <c r="AI5" s="179">
        <v>0</v>
      </c>
      <c r="AJ5" s="179"/>
      <c r="AK5" s="179">
        <v>0</v>
      </c>
      <c r="AL5" s="179"/>
      <c r="AM5" s="179">
        <v>0</v>
      </c>
      <c r="AN5" s="179"/>
      <c r="AO5" s="180">
        <f t="shared" ref="AO5:AO30" si="0">SUM(C5:AM5)</f>
        <v>17825</v>
      </c>
      <c r="AP5" s="46"/>
    </row>
    <row r="6" spans="1:42" ht="18">
      <c r="A6" s="174">
        <v>3</v>
      </c>
      <c r="B6" s="175" t="s">
        <v>744</v>
      </c>
      <c r="C6" s="176">
        <v>24878</v>
      </c>
      <c r="D6" s="176"/>
      <c r="E6" s="176">
        <v>0</v>
      </c>
      <c r="F6" s="176"/>
      <c r="G6" s="176">
        <v>0</v>
      </c>
      <c r="H6" s="176"/>
      <c r="I6" s="176">
        <v>0</v>
      </c>
      <c r="J6" s="176"/>
      <c r="K6" s="176">
        <v>0</v>
      </c>
      <c r="L6" s="176"/>
      <c r="M6" s="176">
        <v>0</v>
      </c>
      <c r="N6" s="176"/>
      <c r="O6" s="176">
        <v>9790</v>
      </c>
      <c r="P6" s="176"/>
      <c r="Q6" s="177">
        <v>0</v>
      </c>
      <c r="R6" s="177"/>
      <c r="S6" s="178">
        <v>0</v>
      </c>
      <c r="T6" s="178"/>
      <c r="U6" s="179">
        <v>0</v>
      </c>
      <c r="V6" s="179"/>
      <c r="W6" s="179">
        <v>0</v>
      </c>
      <c r="X6" s="179"/>
      <c r="Y6" s="179">
        <v>0</v>
      </c>
      <c r="Z6" s="179"/>
      <c r="AA6" s="179">
        <v>0</v>
      </c>
      <c r="AB6" s="179"/>
      <c r="AC6" s="179">
        <v>0</v>
      </c>
      <c r="AD6" s="179"/>
      <c r="AE6" s="179">
        <v>0</v>
      </c>
      <c r="AF6" s="179"/>
      <c r="AG6" s="179">
        <v>0</v>
      </c>
      <c r="AH6" s="179"/>
      <c r="AI6" s="179">
        <v>12310</v>
      </c>
      <c r="AJ6" s="179"/>
      <c r="AK6" s="179">
        <v>0</v>
      </c>
      <c r="AL6" s="179"/>
      <c r="AM6" s="179">
        <v>0</v>
      </c>
      <c r="AN6" s="179"/>
      <c r="AO6" s="180">
        <f t="shared" si="0"/>
        <v>46978</v>
      </c>
      <c r="AP6" s="46"/>
    </row>
    <row r="7" spans="1:42" ht="36">
      <c r="A7" s="174">
        <v>4</v>
      </c>
      <c r="B7" s="175" t="s">
        <v>745</v>
      </c>
      <c r="C7" s="176">
        <v>20229</v>
      </c>
      <c r="D7" s="176"/>
      <c r="E7" s="176">
        <v>0</v>
      </c>
      <c r="F7" s="176"/>
      <c r="G7" s="176">
        <v>0</v>
      </c>
      <c r="H7" s="176"/>
      <c r="I7" s="176">
        <v>0</v>
      </c>
      <c r="J7" s="176"/>
      <c r="K7" s="176">
        <v>0</v>
      </c>
      <c r="L7" s="176"/>
      <c r="M7" s="176">
        <v>0</v>
      </c>
      <c r="N7" s="176"/>
      <c r="O7" s="176">
        <v>24367</v>
      </c>
      <c r="P7" s="176"/>
      <c r="Q7" s="177">
        <v>0</v>
      </c>
      <c r="R7" s="177"/>
      <c r="S7" s="178">
        <v>0</v>
      </c>
      <c r="T7" s="178"/>
      <c r="U7" s="179">
        <v>0</v>
      </c>
      <c r="V7" s="179"/>
      <c r="W7" s="179">
        <v>0</v>
      </c>
      <c r="X7" s="179"/>
      <c r="Y7" s="179">
        <v>0</v>
      </c>
      <c r="Z7" s="179"/>
      <c r="AA7" s="179">
        <v>0</v>
      </c>
      <c r="AB7" s="179"/>
      <c r="AC7" s="179">
        <v>0</v>
      </c>
      <c r="AD7" s="179"/>
      <c r="AE7" s="179">
        <v>0</v>
      </c>
      <c r="AF7" s="179"/>
      <c r="AG7" s="179">
        <v>0</v>
      </c>
      <c r="AH7" s="179"/>
      <c r="AI7" s="179">
        <v>0</v>
      </c>
      <c r="AJ7" s="179"/>
      <c r="AK7" s="179">
        <v>0</v>
      </c>
      <c r="AL7" s="179"/>
      <c r="AM7" s="179">
        <v>0</v>
      </c>
      <c r="AN7" s="179"/>
      <c r="AO7" s="180">
        <f t="shared" si="0"/>
        <v>44596</v>
      </c>
      <c r="AP7" s="46"/>
    </row>
    <row r="8" spans="1:42" ht="18">
      <c r="A8" s="174">
        <v>5</v>
      </c>
      <c r="B8" s="181" t="s">
        <v>746</v>
      </c>
      <c r="C8" s="176">
        <v>21716</v>
      </c>
      <c r="D8" s="176"/>
      <c r="E8" s="176">
        <v>7000</v>
      </c>
      <c r="F8" s="176"/>
      <c r="G8" s="182">
        <v>12550</v>
      </c>
      <c r="H8" s="182"/>
      <c r="I8" s="176">
        <v>10350</v>
      </c>
      <c r="J8" s="176"/>
      <c r="K8" s="176">
        <v>0</v>
      </c>
      <c r="L8" s="176"/>
      <c r="M8" s="182">
        <v>4600</v>
      </c>
      <c r="N8" s="182"/>
      <c r="O8" s="182">
        <v>17030</v>
      </c>
      <c r="P8" s="182"/>
      <c r="Q8" s="177">
        <v>3750</v>
      </c>
      <c r="R8" s="177"/>
      <c r="S8" s="178">
        <v>20637</v>
      </c>
      <c r="T8" s="178"/>
      <c r="U8" s="179">
        <v>110200</v>
      </c>
      <c r="V8" s="179"/>
      <c r="W8" s="179">
        <v>1200</v>
      </c>
      <c r="X8" s="179"/>
      <c r="Y8" s="179">
        <v>0</v>
      </c>
      <c r="Z8" s="179"/>
      <c r="AA8" s="179">
        <v>0</v>
      </c>
      <c r="AB8" s="179"/>
      <c r="AC8" s="179">
        <v>0</v>
      </c>
      <c r="AD8" s="179"/>
      <c r="AE8" s="179">
        <v>0</v>
      </c>
      <c r="AF8" s="179"/>
      <c r="AG8" s="179">
        <v>0</v>
      </c>
      <c r="AH8" s="179"/>
      <c r="AI8" s="179">
        <v>13000</v>
      </c>
      <c r="AJ8" s="179"/>
      <c r="AK8" s="179">
        <v>0</v>
      </c>
      <c r="AL8" s="179"/>
      <c r="AM8" s="179">
        <v>7831</v>
      </c>
      <c r="AN8" s="179"/>
      <c r="AO8" s="180">
        <f t="shared" si="0"/>
        <v>229864</v>
      </c>
      <c r="AP8" s="46"/>
    </row>
    <row r="9" spans="1:42" ht="18">
      <c r="A9" s="174">
        <v>6</v>
      </c>
      <c r="B9" s="195" t="s">
        <v>747</v>
      </c>
      <c r="C9" s="176">
        <v>19830</v>
      </c>
      <c r="D9" s="176">
        <v>5016</v>
      </c>
      <c r="E9" s="173">
        <v>1000</v>
      </c>
      <c r="F9" s="176">
        <v>0</v>
      </c>
      <c r="G9" s="176">
        <v>600</v>
      </c>
      <c r="H9" s="176">
        <v>0</v>
      </c>
      <c r="I9" s="176">
        <v>2000</v>
      </c>
      <c r="J9" s="176">
        <v>0</v>
      </c>
      <c r="K9" s="176">
        <v>0</v>
      </c>
      <c r="L9" s="176"/>
      <c r="M9" s="176">
        <v>1300</v>
      </c>
      <c r="N9" s="176">
        <v>400</v>
      </c>
      <c r="O9" s="176">
        <v>5909</v>
      </c>
      <c r="P9" s="176">
        <v>1430</v>
      </c>
      <c r="Q9" s="177">
        <v>0</v>
      </c>
      <c r="R9" s="177"/>
      <c r="S9" s="178">
        <v>14855</v>
      </c>
      <c r="T9" s="178"/>
      <c r="U9" s="179">
        <v>41300</v>
      </c>
      <c r="V9" s="179">
        <v>749</v>
      </c>
      <c r="W9" s="179">
        <v>3400</v>
      </c>
      <c r="X9" s="179">
        <v>0</v>
      </c>
      <c r="Y9" s="179">
        <v>1000</v>
      </c>
      <c r="Z9" s="179">
        <v>0</v>
      </c>
      <c r="AA9" s="179">
        <v>0</v>
      </c>
      <c r="AB9" s="179"/>
      <c r="AC9" s="179">
        <v>0</v>
      </c>
      <c r="AD9" s="179"/>
      <c r="AE9" s="179">
        <v>0</v>
      </c>
      <c r="AF9" s="179"/>
      <c r="AG9" s="179">
        <v>0</v>
      </c>
      <c r="AH9" s="179"/>
      <c r="AI9" s="179">
        <v>6300</v>
      </c>
      <c r="AJ9" s="179">
        <v>160</v>
      </c>
      <c r="AK9" s="179">
        <v>0</v>
      </c>
      <c r="AL9" s="179"/>
      <c r="AM9" s="179">
        <v>6640</v>
      </c>
      <c r="AN9" s="179">
        <v>308</v>
      </c>
      <c r="AO9" s="180">
        <f>SUM(C9:AN9)</f>
        <v>112197</v>
      </c>
      <c r="AP9" s="68">
        <v>8063</v>
      </c>
    </row>
    <row r="10" spans="1:42" ht="18">
      <c r="A10" s="174">
        <v>7</v>
      </c>
      <c r="B10" s="175" t="s">
        <v>748</v>
      </c>
      <c r="C10" s="176">
        <v>18041</v>
      </c>
      <c r="D10" s="176"/>
      <c r="E10" s="173">
        <v>950</v>
      </c>
      <c r="F10" s="173"/>
      <c r="G10" s="176">
        <v>600</v>
      </c>
      <c r="H10" s="176"/>
      <c r="I10" s="176">
        <v>3500</v>
      </c>
      <c r="J10" s="176"/>
      <c r="K10" s="176">
        <v>0</v>
      </c>
      <c r="L10" s="176"/>
      <c r="M10" s="176">
        <v>3240</v>
      </c>
      <c r="N10" s="176"/>
      <c r="O10" s="176">
        <v>8090</v>
      </c>
      <c r="P10" s="176"/>
      <c r="Q10" s="177">
        <v>300</v>
      </c>
      <c r="R10" s="177"/>
      <c r="S10" s="178">
        <v>15374</v>
      </c>
      <c r="T10" s="178"/>
      <c r="U10" s="179">
        <v>70300</v>
      </c>
      <c r="V10" s="179"/>
      <c r="W10" s="179">
        <v>11900</v>
      </c>
      <c r="X10" s="179"/>
      <c r="Y10" s="179">
        <v>5300</v>
      </c>
      <c r="Z10" s="179"/>
      <c r="AA10" s="179">
        <v>0</v>
      </c>
      <c r="AB10" s="179"/>
      <c r="AC10" s="179">
        <v>0</v>
      </c>
      <c r="AD10" s="179"/>
      <c r="AE10" s="179">
        <v>0</v>
      </c>
      <c r="AF10" s="179"/>
      <c r="AG10" s="179">
        <v>0</v>
      </c>
      <c r="AH10" s="179"/>
      <c r="AI10" s="179">
        <v>10300</v>
      </c>
      <c r="AJ10" s="179"/>
      <c r="AK10" s="179">
        <v>0</v>
      </c>
      <c r="AL10" s="179"/>
      <c r="AM10" s="179">
        <v>7190</v>
      </c>
      <c r="AN10" s="179"/>
      <c r="AO10" s="180">
        <f t="shared" si="0"/>
        <v>155085</v>
      </c>
      <c r="AP10" s="46"/>
    </row>
    <row r="11" spans="1:42" ht="18">
      <c r="A11" s="174">
        <v>8</v>
      </c>
      <c r="B11" s="175" t="s">
        <v>749</v>
      </c>
      <c r="C11" s="176">
        <v>16252</v>
      </c>
      <c r="D11" s="176"/>
      <c r="E11" s="173">
        <v>1000</v>
      </c>
      <c r="F11" s="173"/>
      <c r="G11" s="176">
        <v>300</v>
      </c>
      <c r="H11" s="176"/>
      <c r="I11" s="176">
        <v>2000</v>
      </c>
      <c r="J11" s="176"/>
      <c r="K11" s="176">
        <v>0</v>
      </c>
      <c r="L11" s="176"/>
      <c r="M11" s="176">
        <v>700</v>
      </c>
      <c r="N11" s="176"/>
      <c r="O11" s="176">
        <v>14880</v>
      </c>
      <c r="P11" s="176"/>
      <c r="Q11" s="177">
        <v>250</v>
      </c>
      <c r="R11" s="177"/>
      <c r="S11" s="178">
        <v>20524</v>
      </c>
      <c r="T11" s="178"/>
      <c r="U11" s="179">
        <v>57400</v>
      </c>
      <c r="V11" s="179"/>
      <c r="W11" s="179">
        <v>1000</v>
      </c>
      <c r="X11" s="179"/>
      <c r="Y11" s="179">
        <v>1000</v>
      </c>
      <c r="Z11" s="179"/>
      <c r="AA11" s="179">
        <v>0</v>
      </c>
      <c r="AB11" s="179"/>
      <c r="AC11" s="179">
        <v>0</v>
      </c>
      <c r="AD11" s="179"/>
      <c r="AE11" s="179">
        <v>0</v>
      </c>
      <c r="AF11" s="179"/>
      <c r="AG11" s="179">
        <v>0</v>
      </c>
      <c r="AH11" s="179"/>
      <c r="AI11" s="179">
        <v>5900</v>
      </c>
      <c r="AJ11" s="179"/>
      <c r="AK11" s="179">
        <v>0</v>
      </c>
      <c r="AL11" s="179"/>
      <c r="AM11" s="179">
        <v>4860</v>
      </c>
      <c r="AN11" s="179"/>
      <c r="AO11" s="180">
        <f t="shared" si="0"/>
        <v>126066</v>
      </c>
      <c r="AP11" s="46"/>
    </row>
    <row r="12" spans="1:42" ht="18">
      <c r="A12" s="174">
        <v>9</v>
      </c>
      <c r="B12" s="183" t="s">
        <v>750</v>
      </c>
      <c r="C12" s="176">
        <v>19726</v>
      </c>
      <c r="D12" s="176"/>
      <c r="E12" s="173">
        <v>1500</v>
      </c>
      <c r="F12" s="173"/>
      <c r="G12" s="176">
        <v>0</v>
      </c>
      <c r="H12" s="176"/>
      <c r="I12" s="176">
        <v>1500</v>
      </c>
      <c r="J12" s="176"/>
      <c r="K12" s="176">
        <v>0</v>
      </c>
      <c r="L12" s="176"/>
      <c r="M12" s="176">
        <v>2300</v>
      </c>
      <c r="N12" s="176"/>
      <c r="O12" s="176">
        <v>8855</v>
      </c>
      <c r="P12" s="176"/>
      <c r="Q12" s="177">
        <v>0</v>
      </c>
      <c r="R12" s="177"/>
      <c r="S12" s="178">
        <v>30974</v>
      </c>
      <c r="T12" s="178"/>
      <c r="U12" s="179">
        <v>30600</v>
      </c>
      <c r="V12" s="179"/>
      <c r="W12" s="179"/>
      <c r="X12" s="179"/>
      <c r="Y12" s="179">
        <v>1300</v>
      </c>
      <c r="Z12" s="179"/>
      <c r="AA12" s="179">
        <v>0</v>
      </c>
      <c r="AB12" s="179"/>
      <c r="AC12" s="179">
        <v>0</v>
      </c>
      <c r="AD12" s="179"/>
      <c r="AE12" s="179">
        <v>0</v>
      </c>
      <c r="AF12" s="179"/>
      <c r="AG12" s="179">
        <v>0</v>
      </c>
      <c r="AH12" s="179"/>
      <c r="AI12" s="179">
        <v>11500</v>
      </c>
      <c r="AJ12" s="179"/>
      <c r="AK12" s="179">
        <v>0</v>
      </c>
      <c r="AL12" s="179"/>
      <c r="AM12" s="179">
        <v>5309</v>
      </c>
      <c r="AN12" s="179"/>
      <c r="AO12" s="180">
        <f t="shared" si="0"/>
        <v>113564</v>
      </c>
      <c r="AP12" s="46"/>
    </row>
    <row r="13" spans="1:42" ht="18">
      <c r="A13" s="174">
        <v>10</v>
      </c>
      <c r="B13" s="175" t="s">
        <v>751</v>
      </c>
      <c r="C13" s="176">
        <v>13389</v>
      </c>
      <c r="D13" s="176"/>
      <c r="E13" s="173">
        <v>0</v>
      </c>
      <c r="F13" s="173"/>
      <c r="G13" s="176">
        <v>300</v>
      </c>
      <c r="H13" s="176"/>
      <c r="I13" s="176">
        <v>2500</v>
      </c>
      <c r="J13" s="176"/>
      <c r="K13" s="176">
        <v>0</v>
      </c>
      <c r="L13" s="176"/>
      <c r="M13" s="176">
        <v>1000</v>
      </c>
      <c r="N13" s="176"/>
      <c r="O13" s="176">
        <v>3810</v>
      </c>
      <c r="P13" s="176"/>
      <c r="Q13" s="177">
        <v>500</v>
      </c>
      <c r="R13" s="177"/>
      <c r="S13" s="178">
        <v>13324</v>
      </c>
      <c r="T13" s="178"/>
      <c r="U13" s="179">
        <v>33500</v>
      </c>
      <c r="V13" s="179"/>
      <c r="W13" s="179">
        <v>2000</v>
      </c>
      <c r="X13" s="179"/>
      <c r="Y13" s="179">
        <v>3000</v>
      </c>
      <c r="Z13" s="179"/>
      <c r="AA13" s="179">
        <v>0</v>
      </c>
      <c r="AB13" s="179"/>
      <c r="AC13" s="179">
        <v>0</v>
      </c>
      <c r="AD13" s="179"/>
      <c r="AE13" s="179">
        <v>0</v>
      </c>
      <c r="AF13" s="179"/>
      <c r="AG13" s="179">
        <v>0</v>
      </c>
      <c r="AH13" s="179"/>
      <c r="AI13" s="179">
        <v>6800</v>
      </c>
      <c r="AJ13" s="179"/>
      <c r="AK13" s="179">
        <v>0</v>
      </c>
      <c r="AL13" s="179"/>
      <c r="AM13" s="179">
        <v>2840</v>
      </c>
      <c r="AN13" s="179"/>
      <c r="AO13" s="180">
        <f>SUM(C13:AM13)</f>
        <v>82963</v>
      </c>
      <c r="AP13" s="46"/>
    </row>
    <row r="14" spans="1:42" ht="18">
      <c r="A14" s="174">
        <v>11</v>
      </c>
      <c r="B14" s="175" t="s">
        <v>752</v>
      </c>
      <c r="C14" s="176">
        <v>18998</v>
      </c>
      <c r="D14" s="176"/>
      <c r="E14" s="173">
        <v>1500</v>
      </c>
      <c r="F14" s="173"/>
      <c r="G14" s="176">
        <v>1000</v>
      </c>
      <c r="H14" s="176"/>
      <c r="I14" s="176">
        <v>4000</v>
      </c>
      <c r="J14" s="176"/>
      <c r="K14" s="176">
        <v>0</v>
      </c>
      <c r="L14" s="176"/>
      <c r="M14" s="176">
        <v>3200</v>
      </c>
      <c r="N14" s="176"/>
      <c r="O14" s="176">
        <v>6210</v>
      </c>
      <c r="P14" s="176"/>
      <c r="Q14" s="177">
        <v>1400</v>
      </c>
      <c r="R14" s="177"/>
      <c r="S14" s="178">
        <v>20524</v>
      </c>
      <c r="T14" s="178"/>
      <c r="U14" s="179">
        <v>55000</v>
      </c>
      <c r="V14" s="179"/>
      <c r="W14" s="179">
        <v>0</v>
      </c>
      <c r="X14" s="179"/>
      <c r="Y14" s="179">
        <v>11300</v>
      </c>
      <c r="Z14" s="179"/>
      <c r="AA14" s="179">
        <v>0</v>
      </c>
      <c r="AB14" s="179"/>
      <c r="AC14" s="179">
        <v>0</v>
      </c>
      <c r="AD14" s="179"/>
      <c r="AE14" s="179">
        <v>0</v>
      </c>
      <c r="AF14" s="179"/>
      <c r="AG14" s="179">
        <v>0</v>
      </c>
      <c r="AH14" s="179"/>
      <c r="AI14" s="179">
        <v>9500</v>
      </c>
      <c r="AJ14" s="179"/>
      <c r="AK14" s="179">
        <v>0</v>
      </c>
      <c r="AL14" s="179"/>
      <c r="AM14" s="179">
        <v>7840</v>
      </c>
      <c r="AN14" s="179"/>
      <c r="AO14" s="180">
        <f t="shared" si="0"/>
        <v>140472</v>
      </c>
      <c r="AP14" s="46"/>
    </row>
    <row r="15" spans="1:42" ht="18">
      <c r="A15" s="174">
        <v>12</v>
      </c>
      <c r="B15" s="175" t="s">
        <v>753</v>
      </c>
      <c r="C15" s="176">
        <v>16464</v>
      </c>
      <c r="D15" s="176"/>
      <c r="E15" s="173">
        <v>1650</v>
      </c>
      <c r="F15" s="173"/>
      <c r="G15" s="176">
        <v>400</v>
      </c>
      <c r="H15" s="176"/>
      <c r="I15" s="176">
        <v>4650</v>
      </c>
      <c r="J15" s="176"/>
      <c r="K15" s="176">
        <v>0</v>
      </c>
      <c r="L15" s="176"/>
      <c r="M15" s="176">
        <v>1550</v>
      </c>
      <c r="N15" s="176"/>
      <c r="O15" s="176">
        <v>12190</v>
      </c>
      <c r="P15" s="176"/>
      <c r="Q15" s="177">
        <v>1250</v>
      </c>
      <c r="R15" s="177"/>
      <c r="S15" s="178">
        <v>10399</v>
      </c>
      <c r="T15" s="178"/>
      <c r="U15" s="179">
        <v>30600</v>
      </c>
      <c r="V15" s="179"/>
      <c r="W15" s="179">
        <v>0</v>
      </c>
      <c r="X15" s="179"/>
      <c r="Y15" s="179">
        <v>2800</v>
      </c>
      <c r="Z15" s="179"/>
      <c r="AA15" s="179">
        <v>0</v>
      </c>
      <c r="AB15" s="179"/>
      <c r="AC15" s="179">
        <v>0</v>
      </c>
      <c r="AD15" s="179"/>
      <c r="AE15" s="179">
        <v>0</v>
      </c>
      <c r="AF15" s="179"/>
      <c r="AG15" s="179">
        <v>0</v>
      </c>
      <c r="AH15" s="179"/>
      <c r="AI15" s="179">
        <v>12000</v>
      </c>
      <c r="AJ15" s="179"/>
      <c r="AK15" s="179">
        <v>0</v>
      </c>
      <c r="AL15" s="179"/>
      <c r="AM15" s="179">
        <v>4580</v>
      </c>
      <c r="AN15" s="179"/>
      <c r="AO15" s="180">
        <f t="shared" si="0"/>
        <v>98533</v>
      </c>
      <c r="AP15" s="46"/>
    </row>
    <row r="16" spans="1:42" ht="18">
      <c r="A16" s="174">
        <v>13</v>
      </c>
      <c r="B16" s="175" t="s">
        <v>754</v>
      </c>
      <c r="C16" s="176">
        <v>55425</v>
      </c>
      <c r="D16" s="176"/>
      <c r="E16" s="173">
        <v>2000</v>
      </c>
      <c r="F16" s="173"/>
      <c r="G16" s="176">
        <v>1800</v>
      </c>
      <c r="H16" s="176"/>
      <c r="I16" s="176">
        <v>4600</v>
      </c>
      <c r="J16" s="176"/>
      <c r="K16" s="176">
        <v>0</v>
      </c>
      <c r="L16" s="176"/>
      <c r="M16" s="176">
        <v>2100</v>
      </c>
      <c r="N16" s="176"/>
      <c r="O16" s="176">
        <v>17188</v>
      </c>
      <c r="P16" s="176"/>
      <c r="Q16" s="177">
        <v>750</v>
      </c>
      <c r="R16" s="177"/>
      <c r="S16" s="178">
        <v>7524</v>
      </c>
      <c r="T16" s="178"/>
      <c r="U16" s="179">
        <v>45750</v>
      </c>
      <c r="V16" s="179"/>
      <c r="W16" s="179">
        <v>0</v>
      </c>
      <c r="X16" s="179"/>
      <c r="Y16" s="179">
        <v>7200</v>
      </c>
      <c r="Z16" s="179"/>
      <c r="AA16" s="179">
        <v>0</v>
      </c>
      <c r="AB16" s="179"/>
      <c r="AC16" s="179">
        <v>0</v>
      </c>
      <c r="AD16" s="179"/>
      <c r="AE16" s="179">
        <v>0</v>
      </c>
      <c r="AF16" s="179"/>
      <c r="AG16" s="179">
        <v>0</v>
      </c>
      <c r="AH16" s="179"/>
      <c r="AI16" s="179">
        <v>8500</v>
      </c>
      <c r="AJ16" s="179"/>
      <c r="AK16" s="179">
        <v>0</v>
      </c>
      <c r="AL16" s="179"/>
      <c r="AM16" s="179">
        <v>5840</v>
      </c>
      <c r="AN16" s="179"/>
      <c r="AO16" s="180">
        <f t="shared" si="0"/>
        <v>158677</v>
      </c>
      <c r="AP16" s="46"/>
    </row>
    <row r="17" spans="1:42" ht="18">
      <c r="A17" s="174">
        <v>14</v>
      </c>
      <c r="B17" s="175" t="s">
        <v>755</v>
      </c>
      <c r="C17" s="176">
        <v>20084</v>
      </c>
      <c r="D17" s="176"/>
      <c r="E17" s="173">
        <v>1080</v>
      </c>
      <c r="F17" s="173"/>
      <c r="G17" s="176">
        <v>900</v>
      </c>
      <c r="H17" s="176"/>
      <c r="I17" s="176">
        <v>4000</v>
      </c>
      <c r="J17" s="176"/>
      <c r="K17" s="176">
        <v>0</v>
      </c>
      <c r="L17" s="176"/>
      <c r="M17" s="176">
        <v>0</v>
      </c>
      <c r="N17" s="176"/>
      <c r="O17" s="176">
        <v>9050</v>
      </c>
      <c r="P17" s="176"/>
      <c r="Q17" s="177">
        <v>1200</v>
      </c>
      <c r="R17" s="177"/>
      <c r="S17" s="178">
        <v>2874</v>
      </c>
      <c r="T17" s="178"/>
      <c r="U17" s="179">
        <v>65600</v>
      </c>
      <c r="V17" s="179"/>
      <c r="W17" s="179">
        <v>15300</v>
      </c>
      <c r="X17" s="179"/>
      <c r="Y17" s="179">
        <v>13500</v>
      </c>
      <c r="Z17" s="179"/>
      <c r="AA17" s="179">
        <v>0</v>
      </c>
      <c r="AB17" s="179"/>
      <c r="AC17" s="179">
        <v>0</v>
      </c>
      <c r="AD17" s="179"/>
      <c r="AE17" s="179">
        <v>0</v>
      </c>
      <c r="AF17" s="179"/>
      <c r="AG17" s="179">
        <v>0</v>
      </c>
      <c r="AH17" s="179"/>
      <c r="AI17" s="179">
        <v>4300</v>
      </c>
      <c r="AJ17" s="179"/>
      <c r="AK17" s="179">
        <v>0</v>
      </c>
      <c r="AL17" s="179"/>
      <c r="AM17" s="179">
        <v>5390</v>
      </c>
      <c r="AN17" s="179"/>
      <c r="AO17" s="180">
        <f t="shared" si="0"/>
        <v>143278</v>
      </c>
      <c r="AP17" s="46"/>
    </row>
    <row r="18" spans="1:42" ht="36">
      <c r="A18" s="174">
        <v>15</v>
      </c>
      <c r="B18" s="175" t="s">
        <v>756</v>
      </c>
      <c r="C18" s="176">
        <v>8057</v>
      </c>
      <c r="D18" s="176"/>
      <c r="E18" s="176">
        <v>0</v>
      </c>
      <c r="F18" s="176"/>
      <c r="G18" s="176">
        <v>0</v>
      </c>
      <c r="H18" s="176"/>
      <c r="I18" s="176">
        <v>0</v>
      </c>
      <c r="J18" s="176"/>
      <c r="K18" s="176">
        <v>0</v>
      </c>
      <c r="L18" s="176"/>
      <c r="M18" s="176">
        <v>0</v>
      </c>
      <c r="N18" s="176"/>
      <c r="O18" s="176">
        <v>3680</v>
      </c>
      <c r="P18" s="176"/>
      <c r="Q18" s="177">
        <v>0</v>
      </c>
      <c r="R18" s="177"/>
      <c r="S18" s="178">
        <v>0</v>
      </c>
      <c r="T18" s="178"/>
      <c r="U18" s="179">
        <v>0</v>
      </c>
      <c r="V18" s="179"/>
      <c r="W18" s="179">
        <v>3950</v>
      </c>
      <c r="X18" s="179"/>
      <c r="Y18" s="179">
        <v>2150</v>
      </c>
      <c r="Z18" s="179"/>
      <c r="AA18" s="179">
        <v>0</v>
      </c>
      <c r="AB18" s="179"/>
      <c r="AC18" s="179">
        <v>0</v>
      </c>
      <c r="AD18" s="179"/>
      <c r="AE18" s="179">
        <v>0</v>
      </c>
      <c r="AF18" s="179"/>
      <c r="AG18" s="179">
        <v>0</v>
      </c>
      <c r="AH18" s="179"/>
      <c r="AI18" s="179">
        <v>0</v>
      </c>
      <c r="AJ18" s="179"/>
      <c r="AK18" s="179">
        <v>0</v>
      </c>
      <c r="AL18" s="179"/>
      <c r="AM18" s="179">
        <v>0</v>
      </c>
      <c r="AN18" s="179"/>
      <c r="AO18" s="180">
        <f t="shared" si="0"/>
        <v>17837</v>
      </c>
      <c r="AP18" s="46"/>
    </row>
    <row r="19" spans="1:42" ht="18">
      <c r="A19" s="174">
        <v>16</v>
      </c>
      <c r="B19" s="175" t="s">
        <v>757</v>
      </c>
      <c r="C19" s="176">
        <v>7648</v>
      </c>
      <c r="D19" s="176"/>
      <c r="E19" s="176">
        <v>0</v>
      </c>
      <c r="F19" s="176"/>
      <c r="G19" s="176">
        <v>0</v>
      </c>
      <c r="H19" s="176"/>
      <c r="I19" s="176">
        <v>0</v>
      </c>
      <c r="J19" s="176"/>
      <c r="K19" s="176">
        <v>0</v>
      </c>
      <c r="L19" s="176"/>
      <c r="M19" s="176">
        <v>175</v>
      </c>
      <c r="N19" s="176"/>
      <c r="O19" s="176">
        <v>1425</v>
      </c>
      <c r="P19" s="176"/>
      <c r="Q19" s="177">
        <v>400</v>
      </c>
      <c r="R19" s="177"/>
      <c r="S19" s="178">
        <v>3590</v>
      </c>
      <c r="T19" s="178"/>
      <c r="U19" s="179">
        <v>0</v>
      </c>
      <c r="V19" s="179"/>
      <c r="W19" s="179">
        <v>2900</v>
      </c>
      <c r="X19" s="179"/>
      <c r="Y19" s="179">
        <v>0</v>
      </c>
      <c r="Z19" s="179"/>
      <c r="AA19" s="179">
        <v>0</v>
      </c>
      <c r="AB19" s="179"/>
      <c r="AC19" s="179">
        <v>0</v>
      </c>
      <c r="AD19" s="179"/>
      <c r="AE19" s="179">
        <v>0</v>
      </c>
      <c r="AF19" s="179"/>
      <c r="AG19" s="179">
        <v>0</v>
      </c>
      <c r="AH19" s="179"/>
      <c r="AI19" s="179">
        <v>0</v>
      </c>
      <c r="AJ19" s="179"/>
      <c r="AK19" s="179">
        <v>0</v>
      </c>
      <c r="AL19" s="179"/>
      <c r="AM19" s="179">
        <v>0</v>
      </c>
      <c r="AN19" s="179"/>
      <c r="AO19" s="180">
        <f t="shared" si="0"/>
        <v>16138</v>
      </c>
      <c r="AP19" s="46"/>
    </row>
    <row r="20" spans="1:42" ht="36">
      <c r="A20" s="174">
        <v>17</v>
      </c>
      <c r="B20" s="183" t="s">
        <v>758</v>
      </c>
      <c r="C20" s="179">
        <v>15249</v>
      </c>
      <c r="D20" s="179"/>
      <c r="E20" s="176">
        <v>0</v>
      </c>
      <c r="F20" s="176"/>
      <c r="G20" s="176">
        <v>0</v>
      </c>
      <c r="H20" s="176"/>
      <c r="I20" s="176">
        <v>9000</v>
      </c>
      <c r="J20" s="176"/>
      <c r="K20" s="176">
        <v>0</v>
      </c>
      <c r="L20" s="176"/>
      <c r="M20" s="176">
        <v>0</v>
      </c>
      <c r="N20" s="176"/>
      <c r="O20" s="176">
        <v>15200</v>
      </c>
      <c r="P20" s="176"/>
      <c r="Q20" s="177">
        <v>0</v>
      </c>
      <c r="R20" s="177"/>
      <c r="S20" s="178">
        <v>0</v>
      </c>
      <c r="T20" s="178"/>
      <c r="U20" s="179">
        <v>0</v>
      </c>
      <c r="V20" s="179"/>
      <c r="W20" s="179">
        <v>0</v>
      </c>
      <c r="X20" s="179"/>
      <c r="Y20" s="179">
        <v>0</v>
      </c>
      <c r="Z20" s="179"/>
      <c r="AA20" s="179">
        <v>19124</v>
      </c>
      <c r="AB20" s="179"/>
      <c r="AC20" s="179">
        <v>15700</v>
      </c>
      <c r="AD20" s="179"/>
      <c r="AE20" s="179">
        <v>1100</v>
      </c>
      <c r="AF20" s="179"/>
      <c r="AG20" s="179">
        <v>1918</v>
      </c>
      <c r="AH20" s="179"/>
      <c r="AI20" s="179">
        <v>0</v>
      </c>
      <c r="AJ20" s="179"/>
      <c r="AK20" s="179">
        <v>0</v>
      </c>
      <c r="AL20" s="179"/>
      <c r="AM20" s="179">
        <v>2280</v>
      </c>
      <c r="AN20" s="179"/>
      <c r="AO20" s="180">
        <f t="shared" si="0"/>
        <v>79571</v>
      </c>
      <c r="AP20" s="46"/>
    </row>
    <row r="21" spans="1:42" ht="36">
      <c r="A21" s="174">
        <v>18</v>
      </c>
      <c r="B21" s="175" t="s">
        <v>759</v>
      </c>
      <c r="C21" s="179">
        <v>13179</v>
      </c>
      <c r="D21" s="179"/>
      <c r="E21" s="173">
        <v>500</v>
      </c>
      <c r="F21" s="173"/>
      <c r="G21" s="176">
        <v>0</v>
      </c>
      <c r="H21" s="176"/>
      <c r="I21" s="176">
        <v>4000</v>
      </c>
      <c r="J21" s="176"/>
      <c r="K21" s="176">
        <v>0</v>
      </c>
      <c r="L21" s="176"/>
      <c r="M21" s="176">
        <v>0</v>
      </c>
      <c r="N21" s="176"/>
      <c r="O21" s="176">
        <v>825</v>
      </c>
      <c r="P21" s="176"/>
      <c r="Q21" s="177">
        <v>0</v>
      </c>
      <c r="R21" s="177"/>
      <c r="S21" s="178">
        <v>0</v>
      </c>
      <c r="T21" s="178"/>
      <c r="U21" s="179">
        <v>0</v>
      </c>
      <c r="V21" s="179"/>
      <c r="W21" s="179">
        <v>0</v>
      </c>
      <c r="X21" s="179"/>
      <c r="Y21" s="179">
        <v>0</v>
      </c>
      <c r="Z21" s="179"/>
      <c r="AA21" s="179">
        <v>20689</v>
      </c>
      <c r="AB21" s="179"/>
      <c r="AC21" s="179">
        <v>2000</v>
      </c>
      <c r="AD21" s="179"/>
      <c r="AE21" s="179">
        <v>0</v>
      </c>
      <c r="AF21" s="179"/>
      <c r="AG21" s="179">
        <v>838</v>
      </c>
      <c r="AH21" s="179"/>
      <c r="AI21" s="179">
        <v>0</v>
      </c>
      <c r="AJ21" s="179"/>
      <c r="AK21" s="179">
        <v>0</v>
      </c>
      <c r="AL21" s="179"/>
      <c r="AM21" s="179">
        <v>5280</v>
      </c>
      <c r="AN21" s="179"/>
      <c r="AO21" s="180">
        <f t="shared" si="0"/>
        <v>47311</v>
      </c>
      <c r="AP21" s="46"/>
    </row>
    <row r="22" spans="1:42" ht="36">
      <c r="A22" s="174">
        <v>19</v>
      </c>
      <c r="B22" s="175" t="s">
        <v>760</v>
      </c>
      <c r="C22" s="179">
        <v>10780</v>
      </c>
      <c r="D22" s="179"/>
      <c r="E22" s="173">
        <v>1000</v>
      </c>
      <c r="F22" s="173"/>
      <c r="G22" s="176">
        <v>0</v>
      </c>
      <c r="H22" s="176"/>
      <c r="I22" s="176">
        <v>1500</v>
      </c>
      <c r="J22" s="176"/>
      <c r="K22" s="176">
        <v>0</v>
      </c>
      <c r="L22" s="176"/>
      <c r="M22" s="176">
        <v>0</v>
      </c>
      <c r="N22" s="176"/>
      <c r="O22" s="176">
        <v>1950</v>
      </c>
      <c r="P22" s="176"/>
      <c r="Q22" s="177">
        <v>0</v>
      </c>
      <c r="R22" s="177"/>
      <c r="S22" s="178">
        <v>0</v>
      </c>
      <c r="T22" s="178"/>
      <c r="U22" s="179">
        <v>0</v>
      </c>
      <c r="V22" s="179"/>
      <c r="W22" s="179">
        <v>0</v>
      </c>
      <c r="X22" s="179"/>
      <c r="Y22" s="179">
        <v>0</v>
      </c>
      <c r="Z22" s="179"/>
      <c r="AA22" s="179">
        <v>42244</v>
      </c>
      <c r="AB22" s="179"/>
      <c r="AC22" s="179">
        <v>4400</v>
      </c>
      <c r="AD22" s="179"/>
      <c r="AE22" s="179">
        <v>500</v>
      </c>
      <c r="AF22" s="179"/>
      <c r="AG22" s="179">
        <v>0</v>
      </c>
      <c r="AH22" s="179"/>
      <c r="AI22" s="179">
        <v>0</v>
      </c>
      <c r="AJ22" s="179"/>
      <c r="AK22" s="179">
        <v>0</v>
      </c>
      <c r="AL22" s="179"/>
      <c r="AM22" s="179">
        <v>2250</v>
      </c>
      <c r="AN22" s="179"/>
      <c r="AO22" s="180">
        <f t="shared" si="0"/>
        <v>64624</v>
      </c>
      <c r="AP22" s="46"/>
    </row>
    <row r="23" spans="1:42" ht="36">
      <c r="A23" s="174">
        <v>20</v>
      </c>
      <c r="B23" s="175" t="s">
        <v>761</v>
      </c>
      <c r="C23" s="179">
        <v>10497</v>
      </c>
      <c r="D23" s="179"/>
      <c r="E23" s="173">
        <v>1000</v>
      </c>
      <c r="F23" s="173"/>
      <c r="G23" s="176">
        <v>0</v>
      </c>
      <c r="H23" s="176"/>
      <c r="I23" s="176">
        <v>2000</v>
      </c>
      <c r="J23" s="176"/>
      <c r="K23" s="176">
        <v>0</v>
      </c>
      <c r="L23" s="176"/>
      <c r="M23" s="176">
        <v>600</v>
      </c>
      <c r="N23" s="176"/>
      <c r="O23" s="176">
        <v>1400</v>
      </c>
      <c r="P23" s="176"/>
      <c r="Q23" s="177">
        <v>0</v>
      </c>
      <c r="R23" s="177"/>
      <c r="S23" s="178">
        <v>0</v>
      </c>
      <c r="T23" s="178"/>
      <c r="U23" s="179">
        <v>0</v>
      </c>
      <c r="V23" s="179"/>
      <c r="W23" s="179">
        <v>0</v>
      </c>
      <c r="X23" s="179"/>
      <c r="Y23" s="179">
        <v>0</v>
      </c>
      <c r="Z23" s="179"/>
      <c r="AA23" s="179">
        <v>25039</v>
      </c>
      <c r="AB23" s="179"/>
      <c r="AC23" s="179">
        <v>300</v>
      </c>
      <c r="AD23" s="179"/>
      <c r="AE23" s="179">
        <v>0</v>
      </c>
      <c r="AF23" s="179"/>
      <c r="AG23" s="179">
        <v>3303</v>
      </c>
      <c r="AH23" s="179"/>
      <c r="AI23" s="179">
        <v>0</v>
      </c>
      <c r="AJ23" s="179"/>
      <c r="AK23" s="179">
        <v>0</v>
      </c>
      <c r="AL23" s="179"/>
      <c r="AM23" s="179">
        <v>0</v>
      </c>
      <c r="AN23" s="179"/>
      <c r="AO23" s="180">
        <f t="shared" si="0"/>
        <v>44139</v>
      </c>
      <c r="AP23" s="46"/>
    </row>
    <row r="24" spans="1:42" ht="36">
      <c r="A24" s="174">
        <v>21</v>
      </c>
      <c r="B24" s="175" t="s">
        <v>762</v>
      </c>
      <c r="C24" s="179">
        <v>11558</v>
      </c>
      <c r="D24" s="179"/>
      <c r="E24" s="173">
        <v>480</v>
      </c>
      <c r="F24" s="173"/>
      <c r="G24" s="176">
        <v>0</v>
      </c>
      <c r="H24" s="176"/>
      <c r="I24" s="176">
        <v>14332</v>
      </c>
      <c r="J24" s="176"/>
      <c r="K24" s="176">
        <v>0</v>
      </c>
      <c r="L24" s="176"/>
      <c r="M24" s="176">
        <v>60</v>
      </c>
      <c r="N24" s="176"/>
      <c r="O24" s="173"/>
      <c r="P24" s="173"/>
      <c r="Q24" s="177">
        <v>0</v>
      </c>
      <c r="R24" s="177"/>
      <c r="S24" s="178">
        <v>0</v>
      </c>
      <c r="T24" s="178"/>
      <c r="U24" s="179">
        <v>0</v>
      </c>
      <c r="V24" s="179"/>
      <c r="W24" s="179">
        <v>0</v>
      </c>
      <c r="X24" s="179"/>
      <c r="Y24" s="179">
        <v>0</v>
      </c>
      <c r="Z24" s="179"/>
      <c r="AA24" s="179">
        <v>18564</v>
      </c>
      <c r="AB24" s="179"/>
      <c r="AC24" s="179">
        <v>1600</v>
      </c>
      <c r="AD24" s="179"/>
      <c r="AE24" s="179">
        <v>500</v>
      </c>
      <c r="AF24" s="179"/>
      <c r="AG24" s="179">
        <v>280</v>
      </c>
      <c r="AH24" s="179"/>
      <c r="AI24" s="179">
        <v>0</v>
      </c>
      <c r="AJ24" s="179"/>
      <c r="AK24" s="179">
        <v>0</v>
      </c>
      <c r="AL24" s="179"/>
      <c r="AM24" s="179">
        <v>0</v>
      </c>
      <c r="AN24" s="179"/>
      <c r="AO24" s="180">
        <f t="shared" si="0"/>
        <v>47374</v>
      </c>
      <c r="AP24" s="46"/>
    </row>
    <row r="25" spans="1:42" ht="36">
      <c r="A25" s="174">
        <v>22</v>
      </c>
      <c r="B25" s="175" t="s">
        <v>763</v>
      </c>
      <c r="C25" s="179">
        <v>8347</v>
      </c>
      <c r="D25" s="179"/>
      <c r="E25" s="173">
        <v>1000</v>
      </c>
      <c r="F25" s="173"/>
      <c r="G25" s="176">
        <v>0</v>
      </c>
      <c r="H25" s="176"/>
      <c r="I25" s="176">
        <v>2000</v>
      </c>
      <c r="J25" s="176"/>
      <c r="K25" s="176">
        <v>0</v>
      </c>
      <c r="L25" s="176"/>
      <c r="M25" s="176">
        <v>1045</v>
      </c>
      <c r="N25" s="176"/>
      <c r="O25" s="176">
        <v>1957</v>
      </c>
      <c r="P25" s="176"/>
      <c r="Q25" s="177">
        <v>0</v>
      </c>
      <c r="R25" s="177"/>
      <c r="S25" s="178">
        <v>0</v>
      </c>
      <c r="T25" s="178"/>
      <c r="U25" s="179">
        <v>0</v>
      </c>
      <c r="V25" s="179"/>
      <c r="W25" s="179">
        <v>0</v>
      </c>
      <c r="X25" s="179"/>
      <c r="Y25" s="179">
        <v>0</v>
      </c>
      <c r="Z25" s="179"/>
      <c r="AA25" s="179">
        <v>29829</v>
      </c>
      <c r="AB25" s="179"/>
      <c r="AC25" s="179">
        <v>2900</v>
      </c>
      <c r="AD25" s="179"/>
      <c r="AE25" s="179">
        <v>500</v>
      </c>
      <c r="AF25" s="179"/>
      <c r="AG25" s="179">
        <v>0</v>
      </c>
      <c r="AH25" s="179"/>
      <c r="AI25" s="179">
        <v>0</v>
      </c>
      <c r="AJ25" s="179"/>
      <c r="AK25" s="179">
        <v>0</v>
      </c>
      <c r="AL25" s="179"/>
      <c r="AM25" s="179">
        <v>0</v>
      </c>
      <c r="AN25" s="179"/>
      <c r="AO25" s="180">
        <f t="shared" si="0"/>
        <v>47578</v>
      </c>
      <c r="AP25" s="46"/>
    </row>
    <row r="26" spans="1:42" ht="36">
      <c r="A26" s="174">
        <v>23</v>
      </c>
      <c r="B26" s="175" t="s">
        <v>764</v>
      </c>
      <c r="C26" s="179">
        <v>12907</v>
      </c>
      <c r="D26" s="179"/>
      <c r="E26" s="173">
        <v>1500</v>
      </c>
      <c r="F26" s="173"/>
      <c r="G26" s="176">
        <v>0</v>
      </c>
      <c r="H26" s="176"/>
      <c r="I26" s="176">
        <v>4000</v>
      </c>
      <c r="J26" s="176"/>
      <c r="K26" s="176">
        <v>0</v>
      </c>
      <c r="L26" s="176"/>
      <c r="M26" s="176">
        <v>0</v>
      </c>
      <c r="N26" s="176"/>
      <c r="O26" s="176">
        <v>15054</v>
      </c>
      <c r="P26" s="176"/>
      <c r="Q26" s="177">
        <v>0</v>
      </c>
      <c r="R26" s="177"/>
      <c r="S26" s="178">
        <v>0</v>
      </c>
      <c r="T26" s="178"/>
      <c r="U26" s="179">
        <v>0</v>
      </c>
      <c r="V26" s="179"/>
      <c r="W26" s="179">
        <v>0</v>
      </c>
      <c r="X26" s="179"/>
      <c r="Y26" s="179">
        <v>0</v>
      </c>
      <c r="Z26" s="179"/>
      <c r="AA26" s="179">
        <v>6877</v>
      </c>
      <c r="AB26" s="179"/>
      <c r="AC26" s="179">
        <v>4100</v>
      </c>
      <c r="AD26" s="179"/>
      <c r="AE26" s="179">
        <v>900</v>
      </c>
      <c r="AF26" s="179"/>
      <c r="AG26" s="179">
        <v>493</v>
      </c>
      <c r="AH26" s="179"/>
      <c r="AI26" s="179">
        <v>0</v>
      </c>
      <c r="AJ26" s="179"/>
      <c r="AK26" s="179">
        <v>0</v>
      </c>
      <c r="AL26" s="179"/>
      <c r="AM26" s="179">
        <v>2250</v>
      </c>
      <c r="AN26" s="179"/>
      <c r="AO26" s="180">
        <f t="shared" si="0"/>
        <v>48081</v>
      </c>
      <c r="AP26" s="46"/>
    </row>
    <row r="27" spans="1:42" ht="36">
      <c r="A27" s="174">
        <v>24</v>
      </c>
      <c r="B27" s="175" t="s">
        <v>765</v>
      </c>
      <c r="C27" s="179">
        <v>10743</v>
      </c>
      <c r="D27" s="179"/>
      <c r="E27" s="173">
        <v>1000</v>
      </c>
      <c r="F27" s="173"/>
      <c r="G27" s="176">
        <v>0</v>
      </c>
      <c r="H27" s="176"/>
      <c r="I27" s="176">
        <v>3000</v>
      </c>
      <c r="J27" s="176"/>
      <c r="K27" s="176">
        <v>0</v>
      </c>
      <c r="L27" s="176"/>
      <c r="M27" s="176">
        <v>903</v>
      </c>
      <c r="N27" s="176"/>
      <c r="O27" s="176">
        <v>1060</v>
      </c>
      <c r="P27" s="176"/>
      <c r="Q27" s="177">
        <v>0</v>
      </c>
      <c r="R27" s="177"/>
      <c r="S27" s="178">
        <v>0</v>
      </c>
      <c r="T27" s="178"/>
      <c r="U27" s="179">
        <v>0</v>
      </c>
      <c r="V27" s="179"/>
      <c r="W27" s="179">
        <v>0</v>
      </c>
      <c r="X27" s="179"/>
      <c r="Y27" s="179">
        <v>0</v>
      </c>
      <c r="Z27" s="179"/>
      <c r="AA27" s="179">
        <v>30634</v>
      </c>
      <c r="AB27" s="179"/>
      <c r="AC27" s="179">
        <v>3800</v>
      </c>
      <c r="AD27" s="179"/>
      <c r="AE27" s="179">
        <v>1000</v>
      </c>
      <c r="AF27" s="179"/>
      <c r="AG27" s="179">
        <v>352</v>
      </c>
      <c r="AH27" s="179"/>
      <c r="AI27" s="179">
        <v>0</v>
      </c>
      <c r="AJ27" s="179"/>
      <c r="AK27" s="179">
        <v>0</v>
      </c>
      <c r="AL27" s="179"/>
      <c r="AM27" s="179">
        <v>0</v>
      </c>
      <c r="AN27" s="179"/>
      <c r="AO27" s="180">
        <f t="shared" si="0"/>
        <v>52492</v>
      </c>
      <c r="AP27" s="46"/>
    </row>
    <row r="28" spans="1:42" ht="36">
      <c r="A28" s="174">
        <v>25</v>
      </c>
      <c r="B28" s="175" t="s">
        <v>766</v>
      </c>
      <c r="C28" s="179">
        <v>12196</v>
      </c>
      <c r="D28" s="179"/>
      <c r="E28" s="173">
        <v>0</v>
      </c>
      <c r="F28" s="173"/>
      <c r="G28" s="176">
        <v>0</v>
      </c>
      <c r="H28" s="176"/>
      <c r="I28" s="176">
        <v>3100</v>
      </c>
      <c r="J28" s="176"/>
      <c r="K28" s="176">
        <v>0</v>
      </c>
      <c r="L28" s="176"/>
      <c r="M28" s="176">
        <v>2050</v>
      </c>
      <c r="N28" s="176"/>
      <c r="O28" s="176">
        <v>0</v>
      </c>
      <c r="P28" s="176"/>
      <c r="Q28" s="177">
        <v>0</v>
      </c>
      <c r="R28" s="177"/>
      <c r="S28" s="178">
        <v>0</v>
      </c>
      <c r="T28" s="178"/>
      <c r="U28" s="179">
        <v>0</v>
      </c>
      <c r="V28" s="179"/>
      <c r="W28" s="179">
        <v>0</v>
      </c>
      <c r="X28" s="179"/>
      <c r="Y28" s="179">
        <v>0</v>
      </c>
      <c r="Z28" s="179"/>
      <c r="AA28" s="179">
        <v>38319</v>
      </c>
      <c r="AB28" s="179"/>
      <c r="AC28" s="179">
        <v>18810</v>
      </c>
      <c r="AD28" s="179"/>
      <c r="AE28" s="179">
        <v>950</v>
      </c>
      <c r="AF28" s="179"/>
      <c r="AG28" s="179">
        <v>530</v>
      </c>
      <c r="AH28" s="179"/>
      <c r="AI28" s="179">
        <v>0</v>
      </c>
      <c r="AJ28" s="179"/>
      <c r="AK28" s="179">
        <v>0</v>
      </c>
      <c r="AL28" s="179"/>
      <c r="AM28" s="179">
        <v>5310</v>
      </c>
      <c r="AN28" s="179"/>
      <c r="AO28" s="180">
        <f t="shared" si="0"/>
        <v>81265</v>
      </c>
      <c r="AP28" s="46"/>
    </row>
    <row r="29" spans="1:42" ht="36">
      <c r="A29" s="174">
        <v>26</v>
      </c>
      <c r="B29" s="175" t="s">
        <v>767</v>
      </c>
      <c r="C29" s="179">
        <v>11099</v>
      </c>
      <c r="D29" s="179"/>
      <c r="E29" s="173">
        <v>1500</v>
      </c>
      <c r="F29" s="173"/>
      <c r="G29" s="176">
        <v>0</v>
      </c>
      <c r="H29" s="176"/>
      <c r="I29" s="176">
        <v>2000</v>
      </c>
      <c r="J29" s="176"/>
      <c r="K29" s="176">
        <v>0</v>
      </c>
      <c r="L29" s="176"/>
      <c r="M29" s="176">
        <v>1500</v>
      </c>
      <c r="N29" s="176"/>
      <c r="O29" s="176">
        <v>3842</v>
      </c>
      <c r="P29" s="176"/>
      <c r="Q29" s="177">
        <v>0</v>
      </c>
      <c r="R29" s="177"/>
      <c r="S29" s="178">
        <v>0</v>
      </c>
      <c r="T29" s="178"/>
      <c r="U29" s="179">
        <v>0</v>
      </c>
      <c r="V29" s="179"/>
      <c r="W29" s="179">
        <v>0</v>
      </c>
      <c r="X29" s="179"/>
      <c r="Y29" s="179">
        <v>0</v>
      </c>
      <c r="Z29" s="179"/>
      <c r="AA29" s="179">
        <v>28232</v>
      </c>
      <c r="AB29" s="179"/>
      <c r="AC29" s="179">
        <v>3500</v>
      </c>
      <c r="AD29" s="179"/>
      <c r="AE29" s="179">
        <v>1000</v>
      </c>
      <c r="AF29" s="179"/>
      <c r="AG29" s="179">
        <v>250</v>
      </c>
      <c r="AH29" s="179"/>
      <c r="AI29" s="179">
        <v>0</v>
      </c>
      <c r="AJ29" s="179"/>
      <c r="AK29" s="179">
        <v>0</v>
      </c>
      <c r="AL29" s="179"/>
      <c r="AM29" s="179">
        <v>2260</v>
      </c>
      <c r="AN29" s="179"/>
      <c r="AO29" s="180">
        <f t="shared" si="0"/>
        <v>55183</v>
      </c>
      <c r="AP29" s="46"/>
    </row>
    <row r="30" spans="1:42" ht="17.25">
      <c r="A30" s="263" t="s">
        <v>496</v>
      </c>
      <c r="B30" s="263"/>
      <c r="C30" s="184">
        <f>SUM(C4:C29)</f>
        <v>464940</v>
      </c>
      <c r="D30" s="184"/>
      <c r="E30" s="184">
        <f t="shared" ref="E30:AM30" si="1">SUM(E4:E29)</f>
        <v>25660</v>
      </c>
      <c r="F30" s="184"/>
      <c r="G30" s="184">
        <f t="shared" si="1"/>
        <v>118950</v>
      </c>
      <c r="H30" s="184"/>
      <c r="I30" s="184">
        <f t="shared" si="1"/>
        <v>84032</v>
      </c>
      <c r="J30" s="184"/>
      <c r="K30" s="184">
        <f t="shared" si="1"/>
        <v>7720</v>
      </c>
      <c r="L30" s="184"/>
      <c r="M30" s="184">
        <f t="shared" si="1"/>
        <v>43423</v>
      </c>
      <c r="N30" s="184"/>
      <c r="O30" s="184">
        <f t="shared" si="1"/>
        <v>235977</v>
      </c>
      <c r="P30" s="184"/>
      <c r="Q30" s="184">
        <f t="shared" si="1"/>
        <v>13780</v>
      </c>
      <c r="R30" s="184"/>
      <c r="S30" s="184">
        <f t="shared" si="1"/>
        <v>166099</v>
      </c>
      <c r="T30" s="184"/>
      <c r="U30" s="184">
        <f t="shared" si="1"/>
        <v>540250</v>
      </c>
      <c r="V30" s="184"/>
      <c r="W30" s="184">
        <f t="shared" si="1"/>
        <v>53108</v>
      </c>
      <c r="X30" s="184"/>
      <c r="Y30" s="184">
        <f t="shared" si="1"/>
        <v>112850</v>
      </c>
      <c r="Z30" s="184"/>
      <c r="AA30" s="184">
        <f t="shared" si="1"/>
        <v>259551</v>
      </c>
      <c r="AB30" s="184"/>
      <c r="AC30" s="184">
        <f t="shared" si="1"/>
        <v>57110</v>
      </c>
      <c r="AD30" s="184"/>
      <c r="AE30" s="184">
        <f t="shared" si="1"/>
        <v>6450</v>
      </c>
      <c r="AF30" s="184"/>
      <c r="AG30" s="184">
        <f t="shared" si="1"/>
        <v>9000</v>
      </c>
      <c r="AH30" s="184"/>
      <c r="AI30" s="184">
        <f t="shared" si="1"/>
        <v>101400</v>
      </c>
      <c r="AJ30" s="184"/>
      <c r="AK30" s="184">
        <f t="shared" si="1"/>
        <v>3500</v>
      </c>
      <c r="AL30" s="184"/>
      <c r="AM30" s="184">
        <f t="shared" si="1"/>
        <v>78800</v>
      </c>
      <c r="AN30" s="184"/>
      <c r="AO30" s="185">
        <f t="shared" si="0"/>
        <v>2382600</v>
      </c>
      <c r="AP30" s="46"/>
    </row>
    <row r="31" spans="1:42">
      <c r="A31" s="264" t="s">
        <v>768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5"/>
    </row>
  </sheetData>
  <mergeCells count="25">
    <mergeCell ref="A1:AO1"/>
    <mergeCell ref="A30:B30"/>
    <mergeCell ref="A31:AO31"/>
    <mergeCell ref="C2:D2"/>
    <mergeCell ref="E2:F2"/>
    <mergeCell ref="G2:H2"/>
    <mergeCell ref="I2:J2"/>
    <mergeCell ref="K2:L2"/>
    <mergeCell ref="M2:N2"/>
    <mergeCell ref="O2:P2"/>
    <mergeCell ref="AO2:AP2"/>
    <mergeCell ref="A2:A3"/>
    <mergeCell ref="B2:B3"/>
    <mergeCell ref="AC2:AD2"/>
    <mergeCell ref="AE2:AF2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</mergeCells>
  <pageMargins left="0.7" right="0.7" top="0.75" bottom="0.75" header="0.3" footer="0.3"/>
  <pageSetup scale="2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E10" sqref="E10"/>
    </sheetView>
  </sheetViews>
  <sheetFormatPr defaultRowHeight="15"/>
  <cols>
    <col min="1" max="1" width="4.85546875" customWidth="1"/>
    <col min="2" max="2" width="10.42578125" customWidth="1"/>
    <col min="3" max="4" width="10.85546875" customWidth="1"/>
    <col min="5" max="6" width="11.85546875" customWidth="1"/>
    <col min="7" max="7" width="12.85546875" customWidth="1"/>
    <col min="8" max="8" width="15.28515625" customWidth="1"/>
    <col min="9" max="9" width="23.28515625" customWidth="1"/>
  </cols>
  <sheetData>
    <row r="1" spans="1:10" ht="26.25" customHeight="1">
      <c r="A1" s="351" t="s">
        <v>707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8.5">
      <c r="A2" s="356" t="s">
        <v>781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23.25">
      <c r="A3" s="82" t="s">
        <v>718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0.75" customHeight="1">
      <c r="A4" s="368" t="s">
        <v>3</v>
      </c>
      <c r="B4" s="368" t="s">
        <v>497</v>
      </c>
      <c r="C4" s="368" t="s">
        <v>515</v>
      </c>
      <c r="D4" s="368"/>
      <c r="E4" s="368"/>
      <c r="F4" s="368"/>
      <c r="G4" s="368"/>
      <c r="H4" s="368"/>
      <c r="I4" s="368"/>
      <c r="J4" s="369" t="s">
        <v>27</v>
      </c>
    </row>
    <row r="5" spans="1:10" ht="30.75" customHeight="1">
      <c r="A5" s="368"/>
      <c r="B5" s="368"/>
      <c r="C5" s="368" t="s">
        <v>498</v>
      </c>
      <c r="D5" s="368"/>
      <c r="E5" s="368"/>
      <c r="F5" s="339" t="s">
        <v>499</v>
      </c>
      <c r="G5" s="357"/>
      <c r="H5" s="340"/>
      <c r="I5" s="364" t="s">
        <v>500</v>
      </c>
      <c r="J5" s="369"/>
    </row>
    <row r="6" spans="1:10" ht="30.75" customHeight="1">
      <c r="A6" s="368"/>
      <c r="B6" s="368"/>
      <c r="C6" s="85" t="s">
        <v>501</v>
      </c>
      <c r="D6" s="85" t="s">
        <v>502</v>
      </c>
      <c r="E6" s="85" t="s">
        <v>503</v>
      </c>
      <c r="F6" s="85" t="s">
        <v>501</v>
      </c>
      <c r="G6" s="85" t="s">
        <v>502</v>
      </c>
      <c r="H6" s="86" t="s">
        <v>504</v>
      </c>
      <c r="I6" s="364"/>
      <c r="J6" s="369"/>
    </row>
    <row r="7" spans="1:10" ht="39">
      <c r="A7" s="41">
        <v>1</v>
      </c>
      <c r="B7" s="87" t="s">
        <v>505</v>
      </c>
      <c r="C7" s="17">
        <v>500</v>
      </c>
      <c r="D7" s="17">
        <v>200</v>
      </c>
      <c r="E7" s="17">
        <v>700</v>
      </c>
      <c r="F7" s="32">
        <v>1750</v>
      </c>
      <c r="G7" s="32">
        <v>700</v>
      </c>
      <c r="H7" s="232">
        <f>F7+G7</f>
        <v>2450</v>
      </c>
      <c r="I7" s="231" t="s">
        <v>1087</v>
      </c>
      <c r="J7" s="84"/>
    </row>
    <row r="8" spans="1:10" ht="23.25">
      <c r="A8" s="32">
        <v>2</v>
      </c>
      <c r="B8" s="17" t="s">
        <v>506</v>
      </c>
      <c r="C8" s="41">
        <v>500</v>
      </c>
      <c r="D8" s="32">
        <v>300</v>
      </c>
      <c r="E8" s="17">
        <v>800</v>
      </c>
      <c r="F8" s="17"/>
      <c r="G8" s="17"/>
      <c r="H8" s="232">
        <f t="shared" ref="H8:H15" si="0">F8+G8</f>
        <v>0</v>
      </c>
      <c r="I8" s="87" t="s">
        <v>1088</v>
      </c>
      <c r="J8" s="70"/>
    </row>
    <row r="9" spans="1:10" ht="23.25">
      <c r="A9" s="41">
        <v>3</v>
      </c>
      <c r="B9" s="17" t="s">
        <v>507</v>
      </c>
      <c r="C9" s="41">
        <v>500</v>
      </c>
      <c r="D9" s="79">
        <v>2500</v>
      </c>
      <c r="E9" s="79">
        <v>3000</v>
      </c>
      <c r="F9" s="79"/>
      <c r="G9" s="79"/>
      <c r="H9" s="232">
        <f t="shared" si="0"/>
        <v>0</v>
      </c>
      <c r="I9" s="87" t="s">
        <v>1089</v>
      </c>
      <c r="J9" s="70"/>
    </row>
    <row r="10" spans="1:10" ht="23.25">
      <c r="A10" s="32">
        <v>4</v>
      </c>
      <c r="B10" s="17" t="s">
        <v>508</v>
      </c>
      <c r="C10" s="17"/>
      <c r="D10" s="17"/>
      <c r="E10" s="17"/>
      <c r="F10" s="17"/>
      <c r="G10" s="17"/>
      <c r="H10" s="232"/>
      <c r="I10" s="87"/>
      <c r="J10" s="70"/>
    </row>
    <row r="11" spans="1:10" ht="23.25">
      <c r="A11" s="41">
        <v>5</v>
      </c>
      <c r="B11" s="17" t="s">
        <v>484</v>
      </c>
      <c r="C11" s="17"/>
      <c r="D11" s="17"/>
      <c r="E11" s="17"/>
      <c r="F11" s="17"/>
      <c r="G11" s="17"/>
      <c r="H11" s="232"/>
      <c r="I11" s="231"/>
      <c r="J11" s="70"/>
    </row>
    <row r="12" spans="1:10" ht="23.25">
      <c r="A12" s="32">
        <v>6</v>
      </c>
      <c r="B12" s="17" t="s">
        <v>509</v>
      </c>
      <c r="C12" s="17"/>
      <c r="D12" s="17"/>
      <c r="E12" s="17"/>
      <c r="F12" s="17"/>
      <c r="G12" s="17"/>
      <c r="H12" s="232"/>
      <c r="I12" s="87"/>
      <c r="J12" s="70"/>
    </row>
    <row r="13" spans="1:10" ht="23.25">
      <c r="A13" s="41">
        <v>7</v>
      </c>
      <c r="B13" s="17" t="s">
        <v>510</v>
      </c>
      <c r="C13" s="17"/>
      <c r="D13" s="17"/>
      <c r="E13" s="17"/>
      <c r="F13" s="17"/>
      <c r="G13" s="17"/>
      <c r="H13" s="232"/>
      <c r="I13" s="87"/>
      <c r="J13" s="70"/>
    </row>
    <row r="14" spans="1:10" ht="23.25">
      <c r="A14" s="32">
        <v>8</v>
      </c>
      <c r="B14" s="17" t="s">
        <v>511</v>
      </c>
      <c r="C14" s="32">
        <v>1</v>
      </c>
      <c r="D14" s="32">
        <v>1</v>
      </c>
      <c r="E14" s="32">
        <v>2</v>
      </c>
      <c r="F14" s="32"/>
      <c r="G14" s="80"/>
      <c r="H14" s="232">
        <f t="shared" si="0"/>
        <v>0</v>
      </c>
      <c r="I14" s="87" t="s">
        <v>1090</v>
      </c>
      <c r="J14" s="70"/>
    </row>
    <row r="15" spans="1:10" ht="23.25">
      <c r="A15" s="41">
        <v>9</v>
      </c>
      <c r="B15" s="17" t="s">
        <v>512</v>
      </c>
      <c r="C15" s="79">
        <v>700</v>
      </c>
      <c r="D15" s="79">
        <v>300</v>
      </c>
      <c r="E15" s="79">
        <v>100</v>
      </c>
      <c r="F15" s="79"/>
      <c r="G15" s="79"/>
      <c r="H15" s="232">
        <f t="shared" si="0"/>
        <v>0</v>
      </c>
      <c r="I15" s="17"/>
      <c r="J15" s="70"/>
    </row>
    <row r="16" spans="1:10" ht="23.25">
      <c r="A16" s="366" t="s">
        <v>496</v>
      </c>
      <c r="B16" s="367"/>
      <c r="C16" s="79">
        <f>SUM(C7:C15)</f>
        <v>2201</v>
      </c>
      <c r="D16" s="79">
        <f>SUM(D7:D15)</f>
        <v>3301</v>
      </c>
      <c r="E16" s="79">
        <f>SUM(E7:E15)</f>
        <v>4602</v>
      </c>
      <c r="F16" s="79"/>
      <c r="G16" s="79" t="e">
        <f>+#REF!+#REF!+G15+G14+G13+G12+G11+G10+G9+G8</f>
        <v>#REF!</v>
      </c>
      <c r="H16" s="79" t="e">
        <f>+#REF!+#REF!+H15+H14+H13+H12+H11+H10+H9+H8</f>
        <v>#REF!</v>
      </c>
      <c r="I16" s="79" t="e">
        <f>+#REF!+#REF!+I15+I14+I13+I12+I11+I10+I9+I8</f>
        <v>#REF!</v>
      </c>
      <c r="J16" s="70"/>
    </row>
    <row r="17" spans="1:10" ht="23.25">
      <c r="A17" s="66"/>
      <c r="B17" s="81" t="s">
        <v>514</v>
      </c>
      <c r="C17" s="66"/>
      <c r="D17" s="66"/>
      <c r="E17" s="66"/>
      <c r="F17" s="66"/>
      <c r="G17" s="66"/>
      <c r="H17" s="66"/>
      <c r="I17" s="66"/>
      <c r="J17" s="66"/>
    </row>
  </sheetData>
  <mergeCells count="10">
    <mergeCell ref="A16:B16"/>
    <mergeCell ref="A1:J1"/>
    <mergeCell ref="A2:J2"/>
    <mergeCell ref="A4:A6"/>
    <mergeCell ref="B4:B6"/>
    <mergeCell ref="C4:I4"/>
    <mergeCell ref="J4:J6"/>
    <mergeCell ref="C5:E5"/>
    <mergeCell ref="F5:H5"/>
    <mergeCell ref="I5:I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topLeftCell="A3" workbookViewId="0">
      <selection activeCell="D8" sqref="D8"/>
    </sheetView>
  </sheetViews>
  <sheetFormatPr defaultRowHeight="15"/>
  <cols>
    <col min="1" max="1" width="9.7109375" customWidth="1"/>
    <col min="2" max="2" width="28" customWidth="1"/>
    <col min="3" max="3" width="7.85546875" customWidth="1"/>
    <col min="4" max="4" width="17.85546875" customWidth="1"/>
    <col min="5" max="5" width="14.28515625" customWidth="1"/>
    <col min="6" max="6" width="15.5703125" customWidth="1"/>
    <col min="7" max="7" width="11.5703125" customWidth="1"/>
    <col min="8" max="8" width="17.42578125" customWidth="1"/>
    <col min="9" max="9" width="15.5703125" customWidth="1"/>
    <col min="10" max="10" width="14.5703125" customWidth="1"/>
    <col min="11" max="11" width="7.5703125" customWidth="1"/>
  </cols>
  <sheetData>
    <row r="1" spans="1:11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9.5">
      <c r="A4" s="328" t="s">
        <v>707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ht="27.75" customHeight="1">
      <c r="A5" s="356" t="s">
        <v>782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35.25" customHeight="1">
      <c r="A6" s="370" t="s">
        <v>719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</row>
    <row r="7" spans="1:11" ht="67.5" customHeight="1">
      <c r="A7" s="88" t="s">
        <v>3</v>
      </c>
      <c r="B7" s="98" t="s">
        <v>17</v>
      </c>
      <c r="C7" s="98" t="s">
        <v>426</v>
      </c>
      <c r="D7" s="98" t="s">
        <v>518</v>
      </c>
      <c r="E7" s="89" t="s">
        <v>519</v>
      </c>
      <c r="F7" s="90" t="s">
        <v>520</v>
      </c>
      <c r="G7" s="90" t="s">
        <v>521</v>
      </c>
      <c r="H7" s="90" t="s">
        <v>522</v>
      </c>
      <c r="I7" s="90" t="s">
        <v>523</v>
      </c>
      <c r="J7" s="90" t="s">
        <v>524</v>
      </c>
      <c r="K7" s="91" t="s">
        <v>27</v>
      </c>
    </row>
    <row r="8" spans="1:11" ht="28.5">
      <c r="A8" s="92">
        <v>1</v>
      </c>
      <c r="B8" s="99" t="s">
        <v>1205</v>
      </c>
      <c r="C8" s="99" t="s">
        <v>1191</v>
      </c>
      <c r="D8" s="99" t="s">
        <v>1208</v>
      </c>
      <c r="E8" s="93">
        <v>900000</v>
      </c>
      <c r="F8" s="93">
        <v>100000</v>
      </c>
      <c r="G8" s="93">
        <v>100000</v>
      </c>
      <c r="H8" s="93" t="s">
        <v>1206</v>
      </c>
      <c r="I8" s="93" t="s">
        <v>1207</v>
      </c>
      <c r="J8" s="93"/>
      <c r="K8" s="100"/>
    </row>
    <row r="9" spans="1:11" ht="28.5">
      <c r="A9" s="94">
        <v>2</v>
      </c>
      <c r="B9" s="99"/>
      <c r="C9" s="99"/>
      <c r="D9" s="99"/>
      <c r="E9" s="93"/>
      <c r="F9" s="93"/>
      <c r="G9" s="93"/>
      <c r="H9" s="93"/>
      <c r="I9" s="93"/>
      <c r="J9" s="93"/>
      <c r="K9" s="100"/>
    </row>
    <row r="10" spans="1:11" ht="28.5">
      <c r="A10" s="92">
        <v>3</v>
      </c>
      <c r="B10" s="95"/>
      <c r="C10" s="95"/>
      <c r="D10" s="95"/>
      <c r="E10" s="93"/>
      <c r="F10" s="93"/>
      <c r="G10" s="93"/>
      <c r="H10" s="93"/>
      <c r="I10" s="93"/>
      <c r="J10" s="93"/>
      <c r="K10" s="101"/>
    </row>
    <row r="11" spans="1:11" ht="28.5">
      <c r="A11" s="94">
        <v>4</v>
      </c>
      <c r="B11" s="95"/>
      <c r="C11" s="95"/>
      <c r="D11" s="95"/>
      <c r="E11" s="93"/>
      <c r="F11" s="93"/>
      <c r="G11" s="93"/>
      <c r="H11" s="93"/>
      <c r="I11" s="93"/>
      <c r="J11" s="93"/>
      <c r="K11" s="100"/>
    </row>
    <row r="12" spans="1:11" ht="28.5">
      <c r="A12" s="92">
        <v>5</v>
      </c>
      <c r="B12" s="95"/>
      <c r="C12" s="95"/>
      <c r="D12" s="95"/>
      <c r="E12" s="93"/>
      <c r="F12" s="93"/>
      <c r="G12" s="93"/>
      <c r="H12" s="93"/>
      <c r="I12" s="93"/>
      <c r="J12" s="93"/>
      <c r="K12" s="102"/>
    </row>
    <row r="13" spans="1:11" ht="28.5">
      <c r="A13" s="94">
        <v>6</v>
      </c>
      <c r="B13" s="95"/>
      <c r="C13" s="95"/>
      <c r="D13" s="95"/>
      <c r="E13" s="93"/>
      <c r="F13" s="93"/>
      <c r="G13" s="93"/>
      <c r="H13" s="93"/>
      <c r="I13" s="93"/>
      <c r="J13" s="93"/>
      <c r="K13" s="102"/>
    </row>
    <row r="14" spans="1:11" ht="28.5">
      <c r="A14" s="92"/>
      <c r="B14" s="96" t="s">
        <v>496</v>
      </c>
      <c r="C14" s="96"/>
      <c r="D14" s="96"/>
      <c r="E14" s="97"/>
      <c r="F14" s="97"/>
      <c r="G14" s="97"/>
      <c r="H14" s="97"/>
      <c r="I14" s="97"/>
      <c r="J14" s="97"/>
      <c r="K14" s="100"/>
    </row>
  </sheetData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4" sqref="D4"/>
    </sheetView>
  </sheetViews>
  <sheetFormatPr defaultRowHeight="15"/>
  <cols>
    <col min="1" max="1" width="5.7109375" customWidth="1"/>
    <col min="2" max="2" width="41.7109375" customWidth="1"/>
    <col min="3" max="3" width="29.7109375" customWidth="1"/>
    <col min="4" max="4" width="33.28515625" customWidth="1"/>
    <col min="5" max="5" width="33.42578125" customWidth="1"/>
  </cols>
  <sheetData>
    <row r="1" spans="1:5" ht="28.5" customHeight="1">
      <c r="A1" s="371" t="s">
        <v>609</v>
      </c>
      <c r="B1" s="371"/>
      <c r="C1" s="371"/>
      <c r="D1" s="371"/>
      <c r="E1" s="371"/>
    </row>
    <row r="2" spans="1:5" ht="24.75" customHeight="1">
      <c r="A2" s="172" t="s">
        <v>720</v>
      </c>
      <c r="B2" s="172"/>
      <c r="C2" s="172"/>
      <c r="D2" s="134"/>
      <c r="E2" s="134"/>
    </row>
    <row r="3" spans="1:5" ht="40.5" customHeight="1">
      <c r="A3" s="135" t="s">
        <v>3</v>
      </c>
      <c r="B3" s="135" t="s">
        <v>610</v>
      </c>
      <c r="C3" s="135" t="s">
        <v>611</v>
      </c>
      <c r="D3" s="135" t="s">
        <v>612</v>
      </c>
      <c r="E3" s="135" t="s">
        <v>613</v>
      </c>
    </row>
    <row r="4" spans="1:5" ht="31.5" customHeight="1">
      <c r="A4" s="136">
        <v>1</v>
      </c>
      <c r="B4" s="137"/>
      <c r="C4" s="137"/>
      <c r="D4" s="137"/>
      <c r="E4" s="137"/>
    </row>
    <row r="5" spans="1:5" ht="31.5" customHeight="1">
      <c r="A5" s="136">
        <v>2</v>
      </c>
      <c r="B5" s="137"/>
      <c r="C5" s="137"/>
      <c r="D5" s="137"/>
      <c r="E5" s="137"/>
    </row>
    <row r="6" spans="1:5" ht="31.5" customHeight="1">
      <c r="A6" s="136">
        <v>3</v>
      </c>
      <c r="B6" s="137"/>
      <c r="C6" s="137"/>
      <c r="D6" s="137"/>
      <c r="E6" s="137"/>
    </row>
    <row r="7" spans="1:5" ht="31.5" customHeight="1">
      <c r="A7" s="136">
        <v>4</v>
      </c>
      <c r="B7" s="137"/>
      <c r="C7" s="137"/>
      <c r="D7" s="137"/>
      <c r="E7" s="137"/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B9" sqref="B9"/>
    </sheetView>
  </sheetViews>
  <sheetFormatPr defaultRowHeight="15"/>
  <cols>
    <col min="1" max="1" width="9.7109375" customWidth="1"/>
    <col min="2" max="2" width="20.7109375" customWidth="1"/>
    <col min="3" max="3" width="7.85546875" customWidth="1"/>
    <col min="4" max="4" width="14" customWidth="1"/>
    <col min="5" max="5" width="15.7109375" customWidth="1"/>
    <col min="6" max="6" width="15.5703125" customWidth="1"/>
    <col min="7" max="7" width="23.42578125" customWidth="1"/>
    <col min="8" max="8" width="17.42578125" customWidth="1"/>
    <col min="9" max="9" width="18.140625" customWidth="1"/>
    <col min="10" max="10" width="8.7109375" customWidth="1"/>
  </cols>
  <sheetData>
    <row r="1" spans="1:10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9.5">
      <c r="A4" s="328" t="s">
        <v>707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9.5">
      <c r="A5" s="372" t="s">
        <v>662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1:10" ht="23.25">
      <c r="A6" s="370" t="s">
        <v>1091</v>
      </c>
      <c r="B6" s="370"/>
      <c r="C6" s="370"/>
      <c r="D6" s="370"/>
      <c r="E6" s="370"/>
      <c r="F6" s="370"/>
      <c r="G6" s="370"/>
      <c r="H6" s="370"/>
      <c r="I6" s="370"/>
      <c r="J6" s="370"/>
    </row>
    <row r="7" spans="1:10" ht="58.5">
      <c r="A7" s="88" t="s">
        <v>3</v>
      </c>
      <c r="B7" s="152" t="s">
        <v>663</v>
      </c>
      <c r="C7" s="153" t="s">
        <v>426</v>
      </c>
      <c r="D7" s="152" t="s">
        <v>664</v>
      </c>
      <c r="E7" s="89" t="s">
        <v>671</v>
      </c>
      <c r="F7" s="90" t="s">
        <v>672</v>
      </c>
      <c r="G7" s="90" t="s">
        <v>673</v>
      </c>
      <c r="H7" s="90" t="s">
        <v>674</v>
      </c>
      <c r="I7" s="90" t="s">
        <v>670</v>
      </c>
      <c r="J7" s="91" t="s">
        <v>27</v>
      </c>
    </row>
    <row r="8" spans="1:10" ht="28.5" customHeight="1">
      <c r="A8" s="92">
        <v>1</v>
      </c>
      <c r="B8" s="99" t="s">
        <v>442</v>
      </c>
      <c r="C8" s="99"/>
      <c r="D8" s="99"/>
      <c r="E8" s="93"/>
      <c r="F8" s="93"/>
      <c r="G8" s="93"/>
      <c r="H8" s="93"/>
      <c r="I8" s="159"/>
      <c r="J8" s="159"/>
    </row>
    <row r="9" spans="1:10" ht="28.5" customHeight="1">
      <c r="A9" s="94">
        <v>2</v>
      </c>
      <c r="B9" s="99" t="s">
        <v>508</v>
      </c>
      <c r="C9" s="99"/>
      <c r="D9" s="99"/>
      <c r="E9" s="93"/>
      <c r="F9" s="93"/>
      <c r="G9" s="93"/>
      <c r="H9" s="93"/>
      <c r="I9" s="159"/>
      <c r="J9" s="159"/>
    </row>
    <row r="10" spans="1:10" ht="28.5" customHeight="1">
      <c r="A10" s="92">
        <v>3</v>
      </c>
      <c r="B10" s="131" t="s">
        <v>665</v>
      </c>
      <c r="C10" s="95"/>
      <c r="D10" s="95"/>
      <c r="E10" s="93"/>
      <c r="F10" s="93"/>
      <c r="G10" s="93"/>
      <c r="H10" s="93"/>
      <c r="I10" s="159"/>
      <c r="J10" s="159"/>
    </row>
    <row r="11" spans="1:10" ht="28.5" customHeight="1">
      <c r="A11" s="94">
        <v>4</v>
      </c>
      <c r="B11" s="131" t="s">
        <v>666</v>
      </c>
      <c r="C11" s="95"/>
      <c r="D11" s="95"/>
      <c r="E11" s="93"/>
      <c r="F11" s="93"/>
      <c r="G11" s="93"/>
      <c r="H11" s="93"/>
      <c r="I11" s="159"/>
      <c r="J11" s="159"/>
    </row>
    <row r="12" spans="1:10" s="24" customFormat="1" ht="28.5" customHeight="1">
      <c r="A12" s="92">
        <v>5</v>
      </c>
      <c r="B12" s="131" t="s">
        <v>667</v>
      </c>
      <c r="C12" s="95"/>
      <c r="D12" s="95"/>
      <c r="E12" s="93"/>
      <c r="F12" s="93"/>
      <c r="G12" s="93"/>
      <c r="H12" s="93"/>
      <c r="I12" s="159"/>
      <c r="J12" s="159"/>
    </row>
    <row r="13" spans="1:10" s="24" customFormat="1" ht="28.5" customHeight="1">
      <c r="A13" s="94">
        <v>6</v>
      </c>
      <c r="B13" s="131" t="s">
        <v>668</v>
      </c>
      <c r="C13" s="95"/>
      <c r="D13" s="95"/>
      <c r="E13" s="93"/>
      <c r="F13" s="93"/>
      <c r="G13" s="93"/>
      <c r="H13" s="93"/>
      <c r="I13" s="159"/>
      <c r="J13" s="159"/>
    </row>
    <row r="14" spans="1:10" ht="28.5" customHeight="1">
      <c r="A14" s="92">
        <v>7</v>
      </c>
      <c r="B14" s="131" t="s">
        <v>513</v>
      </c>
      <c r="C14" s="95"/>
      <c r="D14" s="95"/>
      <c r="E14" s="93"/>
      <c r="F14" s="93"/>
      <c r="G14" s="93"/>
      <c r="H14" s="93"/>
      <c r="I14" s="159"/>
      <c r="J14" s="159"/>
    </row>
    <row r="15" spans="1:10" s="24" customFormat="1" ht="28.5">
      <c r="A15" s="94">
        <v>8</v>
      </c>
      <c r="B15" s="131" t="s">
        <v>669</v>
      </c>
      <c r="C15" s="95"/>
      <c r="D15" s="95"/>
      <c r="E15" s="93"/>
      <c r="F15" s="93"/>
      <c r="G15" s="93"/>
      <c r="H15" s="93"/>
      <c r="I15" s="93"/>
      <c r="J15" s="102"/>
    </row>
    <row r="16" spans="1:10" ht="28.5">
      <c r="A16" s="92">
        <v>9</v>
      </c>
      <c r="B16" s="131" t="s">
        <v>567</v>
      </c>
      <c r="C16" s="95"/>
      <c r="D16" s="95"/>
      <c r="E16" s="93"/>
      <c r="F16" s="93"/>
      <c r="G16" s="93"/>
      <c r="H16" s="93"/>
      <c r="I16" s="93"/>
      <c r="J16" s="102"/>
    </row>
    <row r="17" spans="1:10" ht="28.5">
      <c r="A17" s="92"/>
      <c r="B17" s="96" t="s">
        <v>496</v>
      </c>
      <c r="C17" s="96"/>
      <c r="D17" s="96"/>
      <c r="E17" s="97"/>
      <c r="F17" s="97"/>
      <c r="G17" s="97"/>
      <c r="H17" s="97"/>
      <c r="I17" s="97"/>
      <c r="J17" s="100"/>
    </row>
  </sheetData>
  <mergeCells count="6"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XFD20" sqref="XFD20"/>
    </sheetView>
  </sheetViews>
  <sheetFormatPr defaultRowHeight="15"/>
  <cols>
    <col min="1" max="1" width="9.7109375" customWidth="1"/>
    <col min="2" max="2" width="24.42578125" customWidth="1"/>
    <col min="3" max="3" width="25.28515625" style="24" customWidth="1"/>
    <col min="4" max="4" width="19.140625" customWidth="1"/>
    <col min="5" max="5" width="15.42578125" customWidth="1"/>
    <col min="6" max="6" width="15.5703125" customWidth="1"/>
    <col min="7" max="7" width="11.5703125" customWidth="1"/>
    <col min="8" max="8" width="17.42578125" customWidth="1"/>
    <col min="9" max="9" width="15.5703125" customWidth="1"/>
    <col min="10" max="10" width="7.5703125" customWidth="1"/>
  </cols>
  <sheetData>
    <row r="1" spans="1:10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9.5">
      <c r="A4" s="328" t="s">
        <v>707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24">
      <c r="A5" s="373" t="s">
        <v>783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0" ht="23.25">
      <c r="A6" s="370" t="s">
        <v>719</v>
      </c>
      <c r="B6" s="370"/>
      <c r="C6" s="370"/>
      <c r="D6" s="370"/>
      <c r="E6" s="370"/>
      <c r="F6" s="370"/>
      <c r="G6" s="370"/>
      <c r="H6" s="370"/>
      <c r="I6" s="370"/>
      <c r="J6" s="370"/>
    </row>
    <row r="7" spans="1:10" ht="78">
      <c r="A7" s="88" t="s">
        <v>3</v>
      </c>
      <c r="B7" s="153" t="s">
        <v>675</v>
      </c>
      <c r="C7" s="153" t="s">
        <v>677</v>
      </c>
      <c r="D7" s="152" t="s">
        <v>676</v>
      </c>
      <c r="E7" s="89" t="s">
        <v>549</v>
      </c>
      <c r="F7" s="90" t="s">
        <v>678</v>
      </c>
      <c r="G7" s="90" t="s">
        <v>679</v>
      </c>
      <c r="H7" s="90" t="s">
        <v>680</v>
      </c>
      <c r="I7" s="90" t="s">
        <v>681</v>
      </c>
      <c r="J7" s="91" t="s">
        <v>27</v>
      </c>
    </row>
    <row r="8" spans="1:10" ht="28.5">
      <c r="A8" s="92">
        <v>1</v>
      </c>
      <c r="B8" s="99"/>
      <c r="C8" s="99"/>
      <c r="D8" s="99"/>
      <c r="E8" s="93"/>
      <c r="F8" s="93"/>
      <c r="G8" s="93"/>
      <c r="H8" s="93"/>
      <c r="I8" s="93"/>
      <c r="J8" s="100"/>
    </row>
    <row r="9" spans="1:10" ht="28.5">
      <c r="A9" s="94">
        <v>2</v>
      </c>
      <c r="B9" s="99"/>
      <c r="C9" s="99"/>
      <c r="D9" s="99"/>
      <c r="E9" s="93"/>
      <c r="F9" s="93"/>
      <c r="G9" s="93"/>
      <c r="H9" s="93"/>
      <c r="I9" s="93"/>
      <c r="J9" s="100"/>
    </row>
    <row r="10" spans="1:10" ht="28.5">
      <c r="A10" s="92">
        <v>3</v>
      </c>
      <c r="B10" s="95"/>
      <c r="C10" s="95"/>
      <c r="D10" s="95"/>
      <c r="E10" s="93"/>
      <c r="F10" s="93"/>
      <c r="G10" s="93"/>
      <c r="H10" s="93"/>
      <c r="I10" s="93"/>
      <c r="J10" s="101"/>
    </row>
    <row r="11" spans="1:10" ht="28.5">
      <c r="A11" s="94">
        <v>4</v>
      </c>
      <c r="B11" s="95"/>
      <c r="C11" s="95"/>
      <c r="D11" s="95"/>
      <c r="E11" s="93"/>
      <c r="F11" s="93"/>
      <c r="G11" s="93"/>
      <c r="H11" s="93"/>
      <c r="I11" s="93"/>
      <c r="J11" s="100"/>
    </row>
    <row r="12" spans="1:10" ht="28.5">
      <c r="A12" s="92">
        <v>5</v>
      </c>
      <c r="B12" s="95"/>
      <c r="C12" s="95"/>
      <c r="D12" s="95"/>
      <c r="E12" s="93"/>
      <c r="F12" s="93"/>
      <c r="G12" s="93"/>
      <c r="H12" s="93"/>
      <c r="I12" s="93"/>
      <c r="J12" s="102"/>
    </row>
    <row r="13" spans="1:10" ht="28.5">
      <c r="A13" s="94">
        <v>6</v>
      </c>
      <c r="B13" s="95"/>
      <c r="C13" s="95"/>
      <c r="D13" s="95"/>
      <c r="E13" s="93"/>
      <c r="F13" s="93"/>
      <c r="G13" s="93"/>
      <c r="H13" s="93"/>
      <c r="I13" s="93"/>
      <c r="J13" s="102"/>
    </row>
    <row r="14" spans="1:10" ht="28.5">
      <c r="A14" s="92"/>
      <c r="B14" s="96" t="s">
        <v>496</v>
      </c>
      <c r="C14" s="96"/>
      <c r="D14" s="96"/>
      <c r="E14" s="97"/>
      <c r="F14" s="97"/>
      <c r="G14" s="97"/>
      <c r="H14" s="97"/>
      <c r="I14" s="97"/>
      <c r="J14" s="100"/>
    </row>
  </sheetData>
  <mergeCells count="6"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9" sqref="B9"/>
    </sheetView>
  </sheetViews>
  <sheetFormatPr defaultRowHeight="15"/>
  <cols>
    <col min="1" max="1" width="9.7109375" customWidth="1"/>
    <col min="2" max="2" width="31.140625" customWidth="1"/>
    <col min="3" max="3" width="7.85546875" customWidth="1"/>
    <col min="4" max="4" width="17.85546875" customWidth="1"/>
    <col min="5" max="5" width="25.7109375" customWidth="1"/>
    <col min="6" max="6" width="11.140625" customWidth="1"/>
    <col min="7" max="7" width="11.5703125" customWidth="1"/>
    <col min="8" max="8" width="14.5703125" customWidth="1"/>
    <col min="9" max="9" width="9.5703125" style="24" customWidth="1"/>
    <col min="10" max="10" width="7.5703125" customWidth="1"/>
  </cols>
  <sheetData>
    <row r="1" spans="1:10" ht="19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9.5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9.5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9.5">
      <c r="A4" s="328" t="s">
        <v>707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24">
      <c r="A5" s="373" t="s">
        <v>682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0" ht="23.25">
      <c r="A6" s="370" t="s">
        <v>719</v>
      </c>
      <c r="B6" s="370"/>
      <c r="C6" s="370"/>
      <c r="D6" s="370"/>
      <c r="E6" s="370"/>
      <c r="F6" s="370"/>
      <c r="G6" s="370"/>
      <c r="H6" s="370"/>
      <c r="I6" s="370"/>
      <c r="J6" s="370"/>
    </row>
    <row r="7" spans="1:10" ht="63.75" customHeight="1">
      <c r="A7" s="91" t="s">
        <v>3</v>
      </c>
      <c r="B7" s="152" t="s">
        <v>683</v>
      </c>
      <c r="C7" s="153" t="s">
        <v>426</v>
      </c>
      <c r="D7" s="152" t="s">
        <v>684</v>
      </c>
      <c r="E7" s="89" t="s">
        <v>685</v>
      </c>
      <c r="F7" s="90" t="s">
        <v>686</v>
      </c>
      <c r="G7" s="90" t="s">
        <v>687</v>
      </c>
      <c r="H7" s="90" t="s">
        <v>524</v>
      </c>
      <c r="I7" s="90" t="s">
        <v>688</v>
      </c>
      <c r="J7" s="91" t="s">
        <v>27</v>
      </c>
    </row>
    <row r="8" spans="1:10" ht="28.5">
      <c r="A8" s="92">
        <v>1</v>
      </c>
      <c r="B8" s="99" t="s">
        <v>973</v>
      </c>
      <c r="C8" s="99"/>
      <c r="D8" s="99"/>
      <c r="E8" s="93"/>
      <c r="F8" s="93"/>
      <c r="G8" s="93"/>
      <c r="H8" s="93"/>
      <c r="I8" s="93"/>
      <c r="J8" s="100"/>
    </row>
    <row r="9" spans="1:10" ht="28.5">
      <c r="A9" s="94">
        <v>2</v>
      </c>
      <c r="B9" s="99"/>
      <c r="C9" s="99"/>
      <c r="D9" s="99"/>
      <c r="E9" s="93"/>
      <c r="F9" s="93"/>
      <c r="G9" s="93"/>
      <c r="H9" s="93"/>
      <c r="I9" s="93"/>
      <c r="J9" s="100"/>
    </row>
    <row r="10" spans="1:10" ht="28.5">
      <c r="A10" s="92">
        <v>3</v>
      </c>
      <c r="B10" s="95"/>
      <c r="C10" s="95"/>
      <c r="D10" s="95"/>
      <c r="E10" s="93"/>
      <c r="F10" s="93"/>
      <c r="G10" s="93"/>
      <c r="H10" s="93"/>
      <c r="I10" s="93"/>
      <c r="J10" s="101"/>
    </row>
    <row r="11" spans="1:10" ht="28.5">
      <c r="A11" s="94">
        <v>4</v>
      </c>
      <c r="B11" s="95"/>
      <c r="C11" s="95"/>
      <c r="D11" s="95"/>
      <c r="E11" s="93"/>
      <c r="F11" s="93"/>
      <c r="G11" s="93"/>
      <c r="H11" s="93"/>
      <c r="I11" s="93"/>
      <c r="J11" s="100"/>
    </row>
    <row r="12" spans="1:10" ht="28.5">
      <c r="A12" s="92">
        <v>5</v>
      </c>
      <c r="B12" s="95"/>
      <c r="C12" s="95"/>
      <c r="D12" s="95"/>
      <c r="E12" s="93"/>
      <c r="F12" s="93"/>
      <c r="G12" s="93"/>
      <c r="H12" s="93"/>
      <c r="I12" s="93"/>
      <c r="J12" s="102"/>
    </row>
    <row r="13" spans="1:10" ht="28.5">
      <c r="A13" s="94">
        <v>6</v>
      </c>
      <c r="B13" s="95"/>
      <c r="C13" s="95"/>
      <c r="D13" s="95"/>
      <c r="E13" s="93"/>
      <c r="F13" s="93"/>
      <c r="G13" s="93"/>
      <c r="H13" s="93"/>
      <c r="I13" s="93"/>
      <c r="J13" s="102"/>
    </row>
    <row r="14" spans="1:10" ht="28.5">
      <c r="A14" s="92"/>
      <c r="B14" s="96" t="s">
        <v>496</v>
      </c>
      <c r="C14" s="96"/>
      <c r="D14" s="96"/>
      <c r="E14" s="97"/>
      <c r="F14" s="97"/>
      <c r="G14" s="97"/>
      <c r="H14" s="97"/>
      <c r="I14" s="97"/>
      <c r="J14" s="100"/>
    </row>
  </sheetData>
  <mergeCells count="6"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7"/>
  <sheetViews>
    <sheetView workbookViewId="0">
      <selection activeCell="H8" sqref="H8"/>
    </sheetView>
  </sheetViews>
  <sheetFormatPr defaultRowHeight="15"/>
  <cols>
    <col min="1" max="1" width="6.7109375" customWidth="1"/>
    <col min="2" max="2" width="17.5703125" customWidth="1"/>
    <col min="3" max="5" width="17.5703125" style="24" customWidth="1"/>
    <col min="6" max="6" width="15.85546875" customWidth="1"/>
    <col min="7" max="7" width="11.140625" customWidth="1"/>
    <col min="8" max="8" width="11.28515625" customWidth="1"/>
    <col min="9" max="9" width="15.140625" customWidth="1"/>
    <col min="10" max="10" width="10.5703125" customWidth="1"/>
    <col min="11" max="11" width="10.42578125" customWidth="1"/>
    <col min="12" max="12" width="15.28515625" customWidth="1"/>
    <col min="13" max="13" width="10.140625" customWidth="1"/>
    <col min="14" max="14" width="10.5703125" customWidth="1"/>
    <col min="15" max="15" width="16.42578125" customWidth="1"/>
    <col min="16" max="16" width="9.85546875" customWidth="1"/>
    <col min="17" max="17" width="11.28515625" customWidth="1"/>
  </cols>
  <sheetData>
    <row r="2" spans="1:17" ht="23.25">
      <c r="A2" s="374" t="s">
        <v>691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3" spans="1:17" ht="23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3.25">
      <c r="A4" s="66" t="s">
        <v>92</v>
      </c>
      <c r="B4" s="279"/>
      <c r="C4" s="279"/>
      <c r="D4" s="279"/>
      <c r="E4" s="279"/>
      <c r="F4" s="27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27.75" customHeight="1">
      <c r="A5" s="368" t="s">
        <v>486</v>
      </c>
      <c r="B5" s="368" t="s">
        <v>692</v>
      </c>
      <c r="C5" s="368" t="s">
        <v>721</v>
      </c>
      <c r="D5" s="368"/>
      <c r="E5" s="368"/>
      <c r="F5" s="368" t="s">
        <v>696</v>
      </c>
      <c r="G5" s="368"/>
      <c r="H5" s="368"/>
      <c r="I5" s="368" t="s">
        <v>697</v>
      </c>
      <c r="J5" s="368"/>
      <c r="K5" s="368"/>
      <c r="L5" s="368" t="s">
        <v>698</v>
      </c>
      <c r="M5" s="368"/>
      <c r="N5" s="368"/>
      <c r="O5" s="368" t="s">
        <v>699</v>
      </c>
      <c r="P5" s="368"/>
      <c r="Q5" s="368"/>
    </row>
    <row r="6" spans="1:17" ht="87.75" customHeight="1">
      <c r="A6" s="368"/>
      <c r="B6" s="368"/>
      <c r="C6" s="166" t="s">
        <v>693</v>
      </c>
      <c r="D6" s="166" t="s">
        <v>694</v>
      </c>
      <c r="E6" s="166" t="s">
        <v>695</v>
      </c>
      <c r="F6" s="158" t="s">
        <v>693</v>
      </c>
      <c r="G6" s="158" t="s">
        <v>694</v>
      </c>
      <c r="H6" s="158" t="s">
        <v>695</v>
      </c>
      <c r="I6" s="158" t="s">
        <v>693</v>
      </c>
      <c r="J6" s="158" t="s">
        <v>694</v>
      </c>
      <c r="K6" s="158" t="s">
        <v>695</v>
      </c>
      <c r="L6" s="158" t="s">
        <v>693</v>
      </c>
      <c r="M6" s="158" t="s">
        <v>694</v>
      </c>
      <c r="N6" s="158" t="s">
        <v>695</v>
      </c>
      <c r="O6" s="158" t="s">
        <v>693</v>
      </c>
      <c r="P6" s="158" t="s">
        <v>694</v>
      </c>
      <c r="Q6" s="158" t="s">
        <v>695</v>
      </c>
    </row>
    <row r="7" spans="1:17" ht="23.25">
      <c r="A7" s="69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23.25">
      <c r="A8" s="69">
        <v>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23.25">
      <c r="A9" s="69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23.25">
      <c r="A10" s="69">
        <v>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23.25">
      <c r="A11" s="69">
        <v>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23.25">
      <c r="A12" s="69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23.25">
      <c r="A13" s="69">
        <v>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23.25">
      <c r="A14" s="69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23.25">
      <c r="A15" s="69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23.25">
      <c r="A16" s="69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23.25">
      <c r="A17" s="69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</sheetData>
  <mergeCells count="9">
    <mergeCell ref="A2:Q2"/>
    <mergeCell ref="B4:F4"/>
    <mergeCell ref="A5:A6"/>
    <mergeCell ref="B5:B6"/>
    <mergeCell ref="F5:H5"/>
    <mergeCell ref="I5:K5"/>
    <mergeCell ref="L5:N5"/>
    <mergeCell ref="O5:Q5"/>
    <mergeCell ref="C5:E5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6" sqref="E6"/>
    </sheetView>
  </sheetViews>
  <sheetFormatPr defaultRowHeight="15"/>
  <cols>
    <col min="1" max="1" width="8.140625" customWidth="1"/>
    <col min="2" max="2" width="31.7109375" style="24" customWidth="1"/>
    <col min="3" max="3" width="31.42578125" style="24" customWidth="1"/>
    <col min="4" max="4" width="25.140625" style="24" customWidth="1"/>
    <col min="5" max="5" width="39.5703125" style="24" customWidth="1"/>
    <col min="6" max="6" width="11.28515625" style="24" customWidth="1"/>
  </cols>
  <sheetData>
    <row r="1" spans="1:6" ht="25.5" customHeight="1">
      <c r="A1" s="375" t="s">
        <v>700</v>
      </c>
      <c r="B1" s="375"/>
      <c r="C1" s="375"/>
      <c r="D1" s="375"/>
      <c r="E1" s="375"/>
      <c r="F1" s="375"/>
    </row>
    <row r="2" spans="1:6" ht="23.25">
      <c r="A2" s="66" t="s">
        <v>92</v>
      </c>
      <c r="B2" s="279"/>
      <c r="C2" s="279"/>
      <c r="D2" s="279"/>
      <c r="E2" s="279"/>
      <c r="F2" s="279"/>
    </row>
    <row r="3" spans="1:6" ht="37.15" customHeight="1">
      <c r="A3" s="186" t="s">
        <v>486</v>
      </c>
      <c r="B3" s="168" t="s">
        <v>701</v>
      </c>
      <c r="C3" s="169" t="s">
        <v>772</v>
      </c>
      <c r="D3" s="170" t="s">
        <v>552</v>
      </c>
      <c r="E3" s="170" t="s">
        <v>702</v>
      </c>
      <c r="F3" s="168" t="s">
        <v>27</v>
      </c>
    </row>
    <row r="4" spans="1:6" ht="23.25">
      <c r="A4" s="69">
        <v>1</v>
      </c>
      <c r="B4" s="70" t="s">
        <v>1092</v>
      </c>
      <c r="C4" s="70" t="s">
        <v>1184</v>
      </c>
      <c r="D4" s="70"/>
      <c r="E4" s="70"/>
      <c r="F4" s="70"/>
    </row>
    <row r="5" spans="1:6" ht="23.25">
      <c r="A5" s="69">
        <v>2</v>
      </c>
      <c r="B5" s="70" t="s">
        <v>1000</v>
      </c>
      <c r="C5" s="70" t="s">
        <v>1185</v>
      </c>
      <c r="D5" s="70"/>
      <c r="E5" s="70"/>
      <c r="F5" s="70"/>
    </row>
    <row r="6" spans="1:6" ht="23.25">
      <c r="A6" s="69">
        <v>3</v>
      </c>
      <c r="B6" s="70" t="s">
        <v>1186</v>
      </c>
      <c r="C6" s="70" t="s">
        <v>1187</v>
      </c>
      <c r="D6" s="70"/>
      <c r="E6" s="70"/>
      <c r="F6" s="70"/>
    </row>
    <row r="7" spans="1:6" ht="23.25">
      <c r="A7" s="69">
        <v>4</v>
      </c>
      <c r="B7" s="70"/>
      <c r="C7" s="70"/>
      <c r="D7" s="70"/>
      <c r="E7" s="70"/>
      <c r="F7" s="70"/>
    </row>
    <row r="8" spans="1:6" ht="23.25">
      <c r="A8" s="69">
        <v>5</v>
      </c>
      <c r="B8" s="70"/>
      <c r="C8" s="70"/>
      <c r="D8" s="70"/>
      <c r="E8" s="70"/>
      <c r="F8" s="70"/>
    </row>
    <row r="9" spans="1:6" ht="23.25">
      <c r="A9" s="69">
        <v>6</v>
      </c>
      <c r="B9" s="70"/>
      <c r="C9" s="70"/>
      <c r="D9" s="70"/>
      <c r="E9" s="70"/>
      <c r="F9" s="70"/>
    </row>
    <row r="10" spans="1:6" ht="23.25">
      <c r="A10" s="69">
        <v>7</v>
      </c>
      <c r="B10" s="70"/>
      <c r="C10" s="70"/>
      <c r="D10" s="70"/>
      <c r="E10" s="70"/>
      <c r="F10" s="70"/>
    </row>
    <row r="11" spans="1:6" ht="23.25">
      <c r="A11" s="69">
        <v>8</v>
      </c>
      <c r="B11" s="70"/>
      <c r="C11" s="70"/>
      <c r="D11" s="70"/>
      <c r="E11" s="70"/>
      <c r="F11" s="70"/>
    </row>
    <row r="12" spans="1:6" ht="23.25">
      <c r="A12" s="69">
        <v>9</v>
      </c>
      <c r="B12" s="70"/>
      <c r="C12" s="70"/>
      <c r="D12" s="70"/>
      <c r="E12" s="70"/>
      <c r="F12" s="70"/>
    </row>
    <row r="13" spans="1:6" ht="23.25">
      <c r="A13" s="69">
        <v>10</v>
      </c>
      <c r="B13" s="70"/>
      <c r="C13" s="70"/>
      <c r="D13" s="70"/>
      <c r="E13" s="70"/>
      <c r="F13" s="70"/>
    </row>
    <row r="14" spans="1:6" ht="23.25">
      <c r="A14" s="69">
        <v>11</v>
      </c>
      <c r="B14" s="70"/>
      <c r="C14" s="70"/>
      <c r="D14" s="70"/>
      <c r="E14" s="70"/>
      <c r="F14" s="70"/>
    </row>
  </sheetData>
  <mergeCells count="2">
    <mergeCell ref="A1:F1"/>
    <mergeCell ref="B2:F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topLeftCell="A167" workbookViewId="0">
      <selection activeCell="B179" sqref="B179"/>
    </sheetView>
  </sheetViews>
  <sheetFormatPr defaultRowHeight="15"/>
  <cols>
    <col min="1" max="1" width="17.5703125" customWidth="1"/>
    <col min="2" max="2" width="35.140625" customWidth="1"/>
    <col min="3" max="3" width="6.85546875" customWidth="1"/>
    <col min="4" max="4" width="7.5703125" customWidth="1"/>
    <col min="5" max="6" width="6.85546875" customWidth="1"/>
    <col min="7" max="7" width="7.140625" customWidth="1"/>
    <col min="8" max="9" width="6.28515625" customWidth="1"/>
    <col min="10" max="10" width="7.140625" customWidth="1"/>
    <col min="11" max="11" width="6.85546875" customWidth="1"/>
    <col min="12" max="12" width="6.42578125" customWidth="1"/>
    <col min="13" max="13" width="9.42578125" customWidth="1"/>
    <col min="14" max="15" width="10.140625" customWidth="1"/>
    <col min="16" max="16" width="10.42578125" customWidth="1"/>
    <col min="17" max="17" width="9.7109375" customWidth="1"/>
  </cols>
  <sheetData>
    <row r="1" spans="1:17" ht="28.5">
      <c r="A1" s="276" t="s">
        <v>706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23.25">
      <c r="A2" s="277" t="s">
        <v>91</v>
      </c>
      <c r="B2" s="277"/>
      <c r="C2" s="278" t="s">
        <v>797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s="24" customFormat="1" ht="23.25">
      <c r="A3" s="64"/>
      <c r="B3" s="65" t="s">
        <v>92</v>
      </c>
      <c r="C3" s="63" t="s">
        <v>792</v>
      </c>
      <c r="D3" s="63"/>
      <c r="E3" s="63"/>
      <c r="F3" s="63"/>
      <c r="G3" s="63"/>
      <c r="H3" s="63"/>
      <c r="I3" s="63"/>
      <c r="J3" s="236" t="s">
        <v>1193</v>
      </c>
      <c r="K3" s="63"/>
      <c r="L3" s="63"/>
      <c r="M3" s="63"/>
      <c r="N3" s="63"/>
      <c r="O3" s="63"/>
      <c r="P3" s="63"/>
      <c r="Q3" s="63"/>
    </row>
    <row r="4" spans="1:17" ht="23.25">
      <c r="A4" s="66"/>
      <c r="B4" s="64" t="s">
        <v>427</v>
      </c>
      <c r="C4" s="279" t="s">
        <v>428</v>
      </c>
      <c r="D4" s="279"/>
      <c r="E4" s="279"/>
      <c r="F4" s="279"/>
      <c r="G4" s="279"/>
      <c r="H4" s="279"/>
      <c r="I4" s="279"/>
      <c r="J4" s="279"/>
      <c r="K4" s="279"/>
      <c r="L4" s="66"/>
      <c r="M4" s="66"/>
      <c r="N4" s="66"/>
      <c r="O4" s="66"/>
      <c r="P4" s="66"/>
      <c r="Q4" s="66"/>
    </row>
    <row r="5" spans="1:17" ht="23.25">
      <c r="A5" s="271" t="s">
        <v>93</v>
      </c>
      <c r="B5" s="272" t="s">
        <v>94</v>
      </c>
      <c r="C5" s="272" t="s">
        <v>426</v>
      </c>
      <c r="D5" s="273" t="s">
        <v>95</v>
      </c>
      <c r="E5" s="274"/>
      <c r="F5" s="274"/>
      <c r="G5" s="274"/>
      <c r="H5" s="274"/>
      <c r="I5" s="275"/>
      <c r="J5" s="273" t="s">
        <v>96</v>
      </c>
      <c r="K5" s="274"/>
      <c r="L5" s="275"/>
      <c r="M5" s="283" t="s">
        <v>97</v>
      </c>
      <c r="N5" s="284"/>
      <c r="O5" s="283" t="s">
        <v>98</v>
      </c>
      <c r="P5" s="284"/>
      <c r="Q5" s="287" t="s">
        <v>27</v>
      </c>
    </row>
    <row r="6" spans="1:17" ht="36.75" customHeight="1">
      <c r="A6" s="271"/>
      <c r="B6" s="272"/>
      <c r="C6" s="272"/>
      <c r="D6" s="290" t="s">
        <v>99</v>
      </c>
      <c r="E6" s="290"/>
      <c r="F6" s="290"/>
      <c r="G6" s="290" t="s">
        <v>100</v>
      </c>
      <c r="H6" s="290"/>
      <c r="I6" s="290"/>
      <c r="J6" s="273" t="s">
        <v>101</v>
      </c>
      <c r="K6" s="274"/>
      <c r="L6" s="275"/>
      <c r="M6" s="285"/>
      <c r="N6" s="286"/>
      <c r="O6" s="285"/>
      <c r="P6" s="286"/>
      <c r="Q6" s="288"/>
    </row>
    <row r="7" spans="1:17" ht="69.75">
      <c r="A7" s="271"/>
      <c r="B7" s="272"/>
      <c r="C7" s="272"/>
      <c r="D7" s="39" t="s">
        <v>102</v>
      </c>
      <c r="E7" s="39" t="s">
        <v>103</v>
      </c>
      <c r="F7" s="39" t="s">
        <v>104</v>
      </c>
      <c r="G7" s="39" t="s">
        <v>102</v>
      </c>
      <c r="H7" s="39" t="s">
        <v>103</v>
      </c>
      <c r="I7" s="39" t="s">
        <v>104</v>
      </c>
      <c r="J7" s="39" t="s">
        <v>102</v>
      </c>
      <c r="K7" s="39" t="s">
        <v>103</v>
      </c>
      <c r="L7" s="39" t="s">
        <v>104</v>
      </c>
      <c r="M7" s="40" t="s">
        <v>105</v>
      </c>
      <c r="N7" s="40" t="s">
        <v>106</v>
      </c>
      <c r="O7" s="40" t="s">
        <v>107</v>
      </c>
      <c r="P7" s="40" t="s">
        <v>108</v>
      </c>
      <c r="Q7" s="289"/>
    </row>
    <row r="8" spans="1:17" ht="19.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</row>
    <row r="9" spans="1:17" ht="19.5">
      <c r="A9" s="42" t="s">
        <v>109</v>
      </c>
      <c r="B9" s="42" t="s">
        <v>110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24" customFormat="1" ht="30.75" customHeight="1">
      <c r="A10" s="42" t="s">
        <v>597</v>
      </c>
      <c r="B10" s="280" t="s">
        <v>773</v>
      </c>
      <c r="C10" s="281"/>
      <c r="D10" s="281"/>
      <c r="E10" s="281"/>
      <c r="F10" s="281"/>
      <c r="G10" s="281"/>
      <c r="H10" s="281"/>
      <c r="I10" s="282"/>
      <c r="J10" s="41"/>
      <c r="K10" s="41"/>
      <c r="L10" s="41"/>
      <c r="M10" s="41"/>
      <c r="N10" s="41"/>
      <c r="O10" s="41"/>
      <c r="P10" s="41"/>
      <c r="Q10" s="41"/>
    </row>
    <row r="11" spans="1:17" ht="19.5">
      <c r="A11" s="43" t="s">
        <v>1188</v>
      </c>
      <c r="B11" s="44" t="s">
        <v>1189</v>
      </c>
      <c r="C11" s="41" t="s">
        <v>40</v>
      </c>
      <c r="D11" s="171">
        <v>1</v>
      </c>
      <c r="E11" s="171">
        <v>2</v>
      </c>
      <c r="F11" s="171">
        <v>400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f t="shared" ref="M11:M14" si="0">L11/F11*100</f>
        <v>0</v>
      </c>
      <c r="N11" s="45" t="e">
        <f t="shared" ref="N11:N14" si="1">L11/I11*100</f>
        <v>#DIV/0!</v>
      </c>
      <c r="O11" s="45">
        <f t="shared" ref="O11:O14" si="2">K11/E11*100</f>
        <v>0</v>
      </c>
      <c r="P11" s="45" t="e">
        <f t="shared" ref="P11:P14" si="3">K11/H11*100</f>
        <v>#DIV/0!</v>
      </c>
      <c r="Q11" s="46" t="s">
        <v>1194</v>
      </c>
    </row>
    <row r="12" spans="1:17" ht="19.5">
      <c r="A12" s="43" t="s">
        <v>111</v>
      </c>
      <c r="B12" s="44" t="s">
        <v>1190</v>
      </c>
      <c r="C12" s="41" t="s">
        <v>1191</v>
      </c>
      <c r="D12" s="171">
        <v>1</v>
      </c>
      <c r="E12" s="45">
        <v>0.4</v>
      </c>
      <c r="F12" s="171">
        <v>80</v>
      </c>
      <c r="G12" s="171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f t="shared" si="0"/>
        <v>0</v>
      </c>
      <c r="N12" s="45" t="e">
        <f t="shared" si="1"/>
        <v>#DIV/0!</v>
      </c>
      <c r="O12" s="45">
        <f t="shared" si="2"/>
        <v>0</v>
      </c>
      <c r="P12" s="45" t="e">
        <f t="shared" si="3"/>
        <v>#DIV/0!</v>
      </c>
      <c r="Q12" s="46"/>
    </row>
    <row r="13" spans="1:17" ht="19.5">
      <c r="A13" s="43" t="s">
        <v>112</v>
      </c>
      <c r="B13" s="44" t="s">
        <v>1192</v>
      </c>
      <c r="C13" s="41" t="s">
        <v>1191</v>
      </c>
      <c r="D13" s="171">
        <v>1</v>
      </c>
      <c r="E13" s="45">
        <v>0.25</v>
      </c>
      <c r="F13" s="171">
        <v>50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f t="shared" si="0"/>
        <v>0</v>
      </c>
      <c r="N13" s="45" t="e">
        <f t="shared" si="1"/>
        <v>#DIV/0!</v>
      </c>
      <c r="O13" s="45">
        <f t="shared" si="2"/>
        <v>0</v>
      </c>
      <c r="P13" s="45" t="e">
        <f t="shared" si="3"/>
        <v>#DIV/0!</v>
      </c>
      <c r="Q13" s="46"/>
    </row>
    <row r="14" spans="1:17" ht="19.5">
      <c r="A14" s="43" t="s">
        <v>113</v>
      </c>
      <c r="B14" s="44" t="s">
        <v>114</v>
      </c>
      <c r="C14" s="41" t="s">
        <v>40</v>
      </c>
      <c r="D14" s="171">
        <v>1</v>
      </c>
      <c r="E14" s="171">
        <v>1</v>
      </c>
      <c r="F14" s="171">
        <v>180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f t="shared" si="0"/>
        <v>0</v>
      </c>
      <c r="N14" s="45" t="e">
        <f t="shared" si="1"/>
        <v>#DIV/0!</v>
      </c>
      <c r="O14" s="45">
        <f t="shared" si="2"/>
        <v>0</v>
      </c>
      <c r="P14" s="45" t="e">
        <f t="shared" si="3"/>
        <v>#DIV/0!</v>
      </c>
      <c r="Q14" s="46"/>
    </row>
    <row r="15" spans="1:17" ht="19.5">
      <c r="A15" s="43"/>
      <c r="B15" s="44"/>
      <c r="C15" s="4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9.5">
      <c r="A16" s="41"/>
      <c r="B16" s="47" t="s">
        <v>115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9.5">
      <c r="A17" s="42" t="s">
        <v>116</v>
      </c>
      <c r="B17" s="47" t="s">
        <v>117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>
      <c r="A18" s="48" t="s">
        <v>118</v>
      </c>
      <c r="B18" s="49" t="s">
        <v>119</v>
      </c>
      <c r="C18" s="46" t="s">
        <v>40</v>
      </c>
      <c r="D18" s="171">
        <v>1</v>
      </c>
      <c r="E18" s="45">
        <v>0.25</v>
      </c>
      <c r="F18" s="171">
        <v>50</v>
      </c>
      <c r="G18" s="45">
        <v>1</v>
      </c>
      <c r="H18" s="45">
        <v>0.25</v>
      </c>
      <c r="I18" s="171">
        <v>50</v>
      </c>
      <c r="J18" s="45">
        <v>1</v>
      </c>
      <c r="K18" s="45">
        <v>0.25</v>
      </c>
      <c r="L18" s="171">
        <v>1</v>
      </c>
      <c r="M18" s="45">
        <f t="shared" ref="M18:M71" si="4">L18/F18*100</f>
        <v>2</v>
      </c>
      <c r="N18" s="45">
        <f t="shared" ref="N18:N71" si="5">L18/I18*100</f>
        <v>2</v>
      </c>
      <c r="O18" s="45">
        <f t="shared" ref="O18:O71" si="6">K18/E18*100</f>
        <v>100</v>
      </c>
      <c r="P18" s="45">
        <f t="shared" ref="P18:P71" si="7">K18/H18*100</f>
        <v>100</v>
      </c>
      <c r="Q18" s="46"/>
    </row>
    <row r="19" spans="1:17" ht="18">
      <c r="A19" s="50" t="s">
        <v>120</v>
      </c>
      <c r="B19" s="51" t="s">
        <v>121</v>
      </c>
      <c r="C19" s="46" t="s">
        <v>40</v>
      </c>
      <c r="D19" s="171">
        <v>1</v>
      </c>
      <c r="E19" s="45">
        <v>0.5</v>
      </c>
      <c r="F19" s="45">
        <v>100</v>
      </c>
      <c r="G19" s="45">
        <v>0</v>
      </c>
      <c r="H19" s="171">
        <v>1</v>
      </c>
      <c r="I19" s="45">
        <v>0.5</v>
      </c>
      <c r="J19" s="45">
        <v>100</v>
      </c>
      <c r="K19" s="45">
        <v>0</v>
      </c>
      <c r="L19" s="171">
        <v>1</v>
      </c>
      <c r="M19" s="45">
        <v>0.5</v>
      </c>
      <c r="N19" s="45">
        <v>100</v>
      </c>
      <c r="O19" s="45">
        <v>0</v>
      </c>
      <c r="P19" s="45">
        <f t="shared" si="7"/>
        <v>0</v>
      </c>
      <c r="Q19" s="46"/>
    </row>
    <row r="20" spans="1:17" ht="36">
      <c r="A20" s="50" t="s">
        <v>122</v>
      </c>
      <c r="B20" s="51" t="s">
        <v>123</v>
      </c>
      <c r="C20" s="46"/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 t="e">
        <f t="shared" si="4"/>
        <v>#DIV/0!</v>
      </c>
      <c r="N20" s="45" t="e">
        <f t="shared" si="5"/>
        <v>#DIV/0!</v>
      </c>
      <c r="O20" s="45" t="e">
        <f t="shared" si="6"/>
        <v>#DIV/0!</v>
      </c>
      <c r="P20" s="45" t="e">
        <f t="shared" si="7"/>
        <v>#DIV/0!</v>
      </c>
      <c r="Q20" s="46"/>
    </row>
    <row r="21" spans="1:17" ht="18">
      <c r="A21" s="52" t="s">
        <v>124</v>
      </c>
      <c r="B21" s="51" t="s">
        <v>125</v>
      </c>
      <c r="C21" s="46"/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 t="e">
        <f t="shared" si="4"/>
        <v>#DIV/0!</v>
      </c>
      <c r="N21" s="45" t="e">
        <f t="shared" si="5"/>
        <v>#DIV/0!</v>
      </c>
      <c r="O21" s="45" t="e">
        <f t="shared" si="6"/>
        <v>#DIV/0!</v>
      </c>
      <c r="P21" s="45" t="e">
        <f t="shared" si="7"/>
        <v>#DIV/0!</v>
      </c>
      <c r="Q21" s="46"/>
    </row>
    <row r="22" spans="1:17" ht="18">
      <c r="A22" s="53" t="s">
        <v>126</v>
      </c>
      <c r="B22" s="49" t="s">
        <v>127</v>
      </c>
      <c r="C22" s="46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 t="e">
        <f t="shared" si="4"/>
        <v>#DIV/0!</v>
      </c>
      <c r="N22" s="45" t="e">
        <f t="shared" si="5"/>
        <v>#DIV/0!</v>
      </c>
      <c r="O22" s="45" t="e">
        <f t="shared" si="6"/>
        <v>#DIV/0!</v>
      </c>
      <c r="P22" s="45" t="e">
        <f t="shared" si="7"/>
        <v>#DIV/0!</v>
      </c>
      <c r="Q22" s="46"/>
    </row>
    <row r="23" spans="1:17" ht="18">
      <c r="A23" s="52" t="s">
        <v>128</v>
      </c>
      <c r="B23" s="51" t="s">
        <v>129</v>
      </c>
      <c r="C23" s="46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 t="e">
        <f t="shared" si="4"/>
        <v>#DIV/0!</v>
      </c>
      <c r="N23" s="45" t="e">
        <f t="shared" si="5"/>
        <v>#DIV/0!</v>
      </c>
      <c r="O23" s="45" t="e">
        <f t="shared" si="6"/>
        <v>#DIV/0!</v>
      </c>
      <c r="P23" s="45" t="e">
        <f t="shared" si="7"/>
        <v>#DIV/0!</v>
      </c>
      <c r="Q23" s="46"/>
    </row>
    <row r="24" spans="1:17" ht="18">
      <c r="A24" s="50" t="s">
        <v>130</v>
      </c>
      <c r="B24" s="51" t="s">
        <v>131</v>
      </c>
      <c r="C24" s="46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 t="e">
        <f t="shared" si="4"/>
        <v>#DIV/0!</v>
      </c>
      <c r="N24" s="45" t="e">
        <f t="shared" si="5"/>
        <v>#DIV/0!</v>
      </c>
      <c r="O24" s="45" t="e">
        <f t="shared" si="6"/>
        <v>#DIV/0!</v>
      </c>
      <c r="P24" s="45" t="e">
        <f t="shared" si="7"/>
        <v>#DIV/0!</v>
      </c>
      <c r="Q24" s="46"/>
    </row>
    <row r="25" spans="1:17" ht="18">
      <c r="A25" s="53" t="s">
        <v>132</v>
      </c>
      <c r="B25" s="49" t="s">
        <v>133</v>
      </c>
      <c r="C25" s="46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 t="e">
        <f t="shared" si="4"/>
        <v>#DIV/0!</v>
      </c>
      <c r="N25" s="45" t="e">
        <f t="shared" si="5"/>
        <v>#DIV/0!</v>
      </c>
      <c r="O25" s="45" t="e">
        <f t="shared" si="6"/>
        <v>#DIV/0!</v>
      </c>
      <c r="P25" s="45" t="e">
        <f t="shared" si="7"/>
        <v>#DIV/0!</v>
      </c>
      <c r="Q25" s="46"/>
    </row>
    <row r="26" spans="1:17" ht="18">
      <c r="A26" s="50" t="s">
        <v>134</v>
      </c>
      <c r="B26" s="51" t="s">
        <v>135</v>
      </c>
      <c r="C26" s="46"/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 t="e">
        <f t="shared" si="4"/>
        <v>#DIV/0!</v>
      </c>
      <c r="N26" s="45" t="e">
        <f t="shared" si="5"/>
        <v>#DIV/0!</v>
      </c>
      <c r="O26" s="45" t="e">
        <f t="shared" si="6"/>
        <v>#DIV/0!</v>
      </c>
      <c r="P26" s="45" t="e">
        <f t="shared" si="7"/>
        <v>#DIV/0!</v>
      </c>
      <c r="Q26" s="46"/>
    </row>
    <row r="27" spans="1:17" ht="18">
      <c r="A27" s="53" t="s">
        <v>136</v>
      </c>
      <c r="B27" s="181" t="s">
        <v>137</v>
      </c>
      <c r="C27" s="46"/>
      <c r="D27" s="171">
        <v>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 t="e">
        <f t="shared" si="4"/>
        <v>#DIV/0!</v>
      </c>
      <c r="N27" s="45" t="e">
        <f t="shared" si="5"/>
        <v>#DIV/0!</v>
      </c>
      <c r="O27" s="45" t="e">
        <f t="shared" si="6"/>
        <v>#DIV/0!</v>
      </c>
      <c r="P27" s="45" t="e">
        <f t="shared" si="7"/>
        <v>#DIV/0!</v>
      </c>
      <c r="Q27" s="46"/>
    </row>
    <row r="28" spans="1:17" ht="36">
      <c r="A28" s="48" t="s">
        <v>138</v>
      </c>
      <c r="B28" s="49" t="s">
        <v>139</v>
      </c>
      <c r="C28" s="46"/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 t="e">
        <f t="shared" si="4"/>
        <v>#DIV/0!</v>
      </c>
      <c r="N28" s="45" t="e">
        <f t="shared" si="5"/>
        <v>#DIV/0!</v>
      </c>
      <c r="O28" s="45" t="e">
        <f t="shared" si="6"/>
        <v>#DIV/0!</v>
      </c>
      <c r="P28" s="45" t="e">
        <f t="shared" si="7"/>
        <v>#DIV/0!</v>
      </c>
      <c r="Q28" s="46"/>
    </row>
    <row r="29" spans="1:17" ht="18">
      <c r="A29" s="50" t="s">
        <v>140</v>
      </c>
      <c r="B29" s="51" t="s">
        <v>141</v>
      </c>
      <c r="C29" s="46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 t="e">
        <f t="shared" si="4"/>
        <v>#DIV/0!</v>
      </c>
      <c r="N29" s="45" t="e">
        <f t="shared" si="5"/>
        <v>#DIV/0!</v>
      </c>
      <c r="O29" s="45" t="e">
        <f t="shared" si="6"/>
        <v>#DIV/0!</v>
      </c>
      <c r="P29" s="45" t="e">
        <f t="shared" si="7"/>
        <v>#DIV/0!</v>
      </c>
      <c r="Q29" s="46"/>
    </row>
    <row r="30" spans="1:17" ht="18">
      <c r="A30" s="48" t="s">
        <v>142</v>
      </c>
      <c r="B30" s="49" t="s">
        <v>143</v>
      </c>
      <c r="C30" s="46"/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 t="e">
        <f t="shared" si="4"/>
        <v>#DIV/0!</v>
      </c>
      <c r="N30" s="45" t="e">
        <f t="shared" si="5"/>
        <v>#DIV/0!</v>
      </c>
      <c r="O30" s="45" t="e">
        <f t="shared" si="6"/>
        <v>#DIV/0!</v>
      </c>
      <c r="P30" s="45" t="e">
        <f t="shared" si="7"/>
        <v>#DIV/0!</v>
      </c>
      <c r="Q30" s="46"/>
    </row>
    <row r="31" spans="1:17" ht="18">
      <c r="A31" s="53" t="s">
        <v>144</v>
      </c>
      <c r="B31" s="49" t="s">
        <v>145</v>
      </c>
      <c r="C31" s="46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 t="e">
        <f t="shared" si="4"/>
        <v>#DIV/0!</v>
      </c>
      <c r="N31" s="45" t="e">
        <f t="shared" si="5"/>
        <v>#DIV/0!</v>
      </c>
      <c r="O31" s="45" t="e">
        <f t="shared" si="6"/>
        <v>#DIV/0!</v>
      </c>
      <c r="P31" s="45" t="e">
        <f t="shared" si="7"/>
        <v>#DIV/0!</v>
      </c>
      <c r="Q31" s="46"/>
    </row>
    <row r="32" spans="1:17" ht="18">
      <c r="A32" s="53" t="s">
        <v>146</v>
      </c>
      <c r="B32" s="49" t="s">
        <v>147</v>
      </c>
      <c r="C32" s="46"/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 t="e">
        <f t="shared" si="4"/>
        <v>#DIV/0!</v>
      </c>
      <c r="N32" s="45" t="e">
        <f t="shared" si="5"/>
        <v>#DIV/0!</v>
      </c>
      <c r="O32" s="45" t="e">
        <f t="shared" si="6"/>
        <v>#DIV/0!</v>
      </c>
      <c r="P32" s="45" t="e">
        <f t="shared" si="7"/>
        <v>#DIV/0!</v>
      </c>
      <c r="Q32" s="46"/>
    </row>
    <row r="33" spans="1:17" ht="54">
      <c r="A33" s="48" t="s">
        <v>148</v>
      </c>
      <c r="B33" s="49" t="s">
        <v>149</v>
      </c>
      <c r="C33" s="46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 t="e">
        <f t="shared" si="4"/>
        <v>#DIV/0!</v>
      </c>
      <c r="N33" s="45" t="e">
        <f t="shared" si="5"/>
        <v>#DIV/0!</v>
      </c>
      <c r="O33" s="45" t="e">
        <f t="shared" si="6"/>
        <v>#DIV/0!</v>
      </c>
      <c r="P33" s="45" t="e">
        <f t="shared" si="7"/>
        <v>#DIV/0!</v>
      </c>
      <c r="Q33" s="46"/>
    </row>
    <row r="34" spans="1:17" ht="36">
      <c r="A34" s="50" t="s">
        <v>150</v>
      </c>
      <c r="B34" s="51" t="s">
        <v>151</v>
      </c>
      <c r="C34" s="46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 t="e">
        <f t="shared" si="4"/>
        <v>#DIV/0!</v>
      </c>
      <c r="N34" s="45" t="e">
        <f t="shared" si="5"/>
        <v>#DIV/0!</v>
      </c>
      <c r="O34" s="45" t="e">
        <f t="shared" si="6"/>
        <v>#DIV/0!</v>
      </c>
      <c r="P34" s="45" t="e">
        <f t="shared" si="7"/>
        <v>#DIV/0!</v>
      </c>
      <c r="Q34" s="46"/>
    </row>
    <row r="35" spans="1:17" ht="36">
      <c r="A35" s="48" t="s">
        <v>152</v>
      </c>
      <c r="B35" s="49" t="s">
        <v>153</v>
      </c>
      <c r="C35" s="46" t="s">
        <v>40</v>
      </c>
      <c r="D35" s="171">
        <v>3</v>
      </c>
      <c r="E35" s="171">
        <v>3</v>
      </c>
      <c r="F35" s="171">
        <v>300</v>
      </c>
      <c r="G35" s="171">
        <v>1</v>
      </c>
      <c r="H35" s="171">
        <v>1</v>
      </c>
      <c r="I35" s="171">
        <v>100</v>
      </c>
      <c r="J35" s="171">
        <v>1</v>
      </c>
      <c r="K35" s="171">
        <v>1</v>
      </c>
      <c r="L35" s="171">
        <v>100</v>
      </c>
      <c r="M35" s="45">
        <f t="shared" si="4"/>
        <v>33.333333333333329</v>
      </c>
      <c r="N35" s="45">
        <f t="shared" si="5"/>
        <v>100</v>
      </c>
      <c r="O35" s="45">
        <f t="shared" si="6"/>
        <v>33.333333333333329</v>
      </c>
      <c r="P35" s="45">
        <f t="shared" si="7"/>
        <v>100</v>
      </c>
      <c r="Q35" s="46"/>
    </row>
    <row r="36" spans="1:17" ht="36">
      <c r="A36" s="50" t="s">
        <v>154</v>
      </c>
      <c r="B36" s="51" t="s">
        <v>155</v>
      </c>
      <c r="C36" s="46"/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 t="e">
        <f t="shared" si="4"/>
        <v>#DIV/0!</v>
      </c>
      <c r="N36" s="45" t="e">
        <f t="shared" si="5"/>
        <v>#DIV/0!</v>
      </c>
      <c r="O36" s="45" t="e">
        <f t="shared" si="6"/>
        <v>#DIV/0!</v>
      </c>
      <c r="P36" s="45" t="e">
        <f t="shared" si="7"/>
        <v>#DIV/0!</v>
      </c>
      <c r="Q36" s="46"/>
    </row>
    <row r="37" spans="1:17" ht="18">
      <c r="A37" s="50" t="s">
        <v>156</v>
      </c>
      <c r="B37" s="51" t="s">
        <v>157</v>
      </c>
      <c r="C37" s="46"/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 t="e">
        <f t="shared" si="4"/>
        <v>#DIV/0!</v>
      </c>
      <c r="N37" s="45" t="e">
        <f t="shared" si="5"/>
        <v>#DIV/0!</v>
      </c>
      <c r="O37" s="45" t="e">
        <f t="shared" si="6"/>
        <v>#DIV/0!</v>
      </c>
      <c r="P37" s="45" t="e">
        <f t="shared" si="7"/>
        <v>#DIV/0!</v>
      </c>
      <c r="Q37" s="46"/>
    </row>
    <row r="38" spans="1:17" ht="18">
      <c r="A38" s="50" t="s">
        <v>158</v>
      </c>
      <c r="B38" s="51" t="s">
        <v>159</v>
      </c>
      <c r="C38" s="46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 t="e">
        <f t="shared" si="4"/>
        <v>#DIV/0!</v>
      </c>
      <c r="N38" s="45" t="e">
        <f t="shared" si="5"/>
        <v>#DIV/0!</v>
      </c>
      <c r="O38" s="45" t="e">
        <f t="shared" si="6"/>
        <v>#DIV/0!</v>
      </c>
      <c r="P38" s="45" t="e">
        <f t="shared" si="7"/>
        <v>#DIV/0!</v>
      </c>
      <c r="Q38" s="46"/>
    </row>
    <row r="39" spans="1:17" ht="18">
      <c r="A39" s="48" t="s">
        <v>160</v>
      </c>
      <c r="B39" s="49" t="s">
        <v>161</v>
      </c>
      <c r="C39" s="46"/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 t="e">
        <f t="shared" si="4"/>
        <v>#DIV/0!</v>
      </c>
      <c r="N39" s="45" t="e">
        <f t="shared" si="5"/>
        <v>#DIV/0!</v>
      </c>
      <c r="O39" s="45" t="e">
        <f t="shared" si="6"/>
        <v>#DIV/0!</v>
      </c>
      <c r="P39" s="45" t="e">
        <f t="shared" si="7"/>
        <v>#DIV/0!</v>
      </c>
      <c r="Q39" s="46"/>
    </row>
    <row r="40" spans="1:17" ht="18">
      <c r="A40" s="48" t="s">
        <v>162</v>
      </c>
      <c r="B40" s="49" t="s">
        <v>163</v>
      </c>
      <c r="C40" s="46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 t="e">
        <f t="shared" si="4"/>
        <v>#DIV/0!</v>
      </c>
      <c r="N40" s="45" t="e">
        <f t="shared" si="5"/>
        <v>#DIV/0!</v>
      </c>
      <c r="O40" s="45" t="e">
        <f t="shared" si="6"/>
        <v>#DIV/0!</v>
      </c>
      <c r="P40" s="45" t="e">
        <f t="shared" si="7"/>
        <v>#DIV/0!</v>
      </c>
      <c r="Q40" s="46"/>
    </row>
    <row r="41" spans="1:17" ht="18">
      <c r="A41" s="50" t="s">
        <v>164</v>
      </c>
      <c r="B41" s="51" t="s">
        <v>165</v>
      </c>
      <c r="C41" s="46"/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 t="e">
        <f t="shared" si="4"/>
        <v>#DIV/0!</v>
      </c>
      <c r="N41" s="45" t="e">
        <f t="shared" si="5"/>
        <v>#DIV/0!</v>
      </c>
      <c r="O41" s="45" t="e">
        <f t="shared" si="6"/>
        <v>#DIV/0!</v>
      </c>
      <c r="P41" s="45" t="e">
        <f t="shared" si="7"/>
        <v>#DIV/0!</v>
      </c>
      <c r="Q41" s="46"/>
    </row>
    <row r="42" spans="1:17" ht="18">
      <c r="A42" s="50" t="s">
        <v>166</v>
      </c>
      <c r="B42" s="51" t="s">
        <v>167</v>
      </c>
      <c r="C42" s="46"/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 t="e">
        <f t="shared" si="4"/>
        <v>#DIV/0!</v>
      </c>
      <c r="N42" s="45" t="e">
        <f t="shared" si="5"/>
        <v>#DIV/0!</v>
      </c>
      <c r="O42" s="45" t="e">
        <f t="shared" si="6"/>
        <v>#DIV/0!</v>
      </c>
      <c r="P42" s="45" t="e">
        <f t="shared" si="7"/>
        <v>#DIV/0!</v>
      </c>
      <c r="Q42" s="46"/>
    </row>
    <row r="43" spans="1:17" ht="54">
      <c r="A43" s="48" t="s">
        <v>168</v>
      </c>
      <c r="B43" s="49" t="s">
        <v>169</v>
      </c>
      <c r="C43" s="46"/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 t="e">
        <f t="shared" si="4"/>
        <v>#DIV/0!</v>
      </c>
      <c r="N43" s="45" t="e">
        <f t="shared" si="5"/>
        <v>#DIV/0!</v>
      </c>
      <c r="O43" s="45" t="e">
        <f t="shared" si="6"/>
        <v>#DIV/0!</v>
      </c>
      <c r="P43" s="45" t="e">
        <f t="shared" si="7"/>
        <v>#DIV/0!</v>
      </c>
      <c r="Q43" s="46"/>
    </row>
    <row r="44" spans="1:17" ht="36">
      <c r="A44" s="48" t="s">
        <v>170</v>
      </c>
      <c r="B44" s="195" t="s">
        <v>171</v>
      </c>
      <c r="C44" s="46" t="s">
        <v>1197</v>
      </c>
      <c r="D44" s="171">
        <v>10</v>
      </c>
      <c r="E44" s="171">
        <v>15</v>
      </c>
      <c r="F44" s="171">
        <v>2160</v>
      </c>
      <c r="G44" s="171">
        <v>10</v>
      </c>
      <c r="H44" s="171">
        <v>5</v>
      </c>
      <c r="I44" s="171">
        <v>720</v>
      </c>
      <c r="J44" s="171">
        <v>10</v>
      </c>
      <c r="K44" s="171">
        <v>5</v>
      </c>
      <c r="L44" s="171">
        <v>720</v>
      </c>
      <c r="M44" s="45">
        <f t="shared" si="4"/>
        <v>33.333333333333329</v>
      </c>
      <c r="N44" s="45">
        <f t="shared" si="5"/>
        <v>100</v>
      </c>
      <c r="O44" s="45">
        <f t="shared" si="6"/>
        <v>33.333333333333329</v>
      </c>
      <c r="P44" s="45">
        <f t="shared" si="7"/>
        <v>100</v>
      </c>
      <c r="Q44" s="46"/>
    </row>
    <row r="45" spans="1:17" ht="18">
      <c r="A45" s="48" t="s">
        <v>172</v>
      </c>
      <c r="B45" s="49" t="s">
        <v>173</v>
      </c>
      <c r="C45" s="46"/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 t="e">
        <f t="shared" si="4"/>
        <v>#DIV/0!</v>
      </c>
      <c r="N45" s="45" t="e">
        <f t="shared" si="5"/>
        <v>#DIV/0!</v>
      </c>
      <c r="O45" s="45" t="e">
        <f t="shared" si="6"/>
        <v>#DIV/0!</v>
      </c>
      <c r="P45" s="45" t="e">
        <f t="shared" si="7"/>
        <v>#DIV/0!</v>
      </c>
      <c r="Q45" s="46"/>
    </row>
    <row r="46" spans="1:17" ht="18">
      <c r="A46" s="50" t="s">
        <v>174</v>
      </c>
      <c r="B46" s="51" t="s">
        <v>175</v>
      </c>
      <c r="C46" s="46"/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 t="e">
        <f t="shared" si="4"/>
        <v>#DIV/0!</v>
      </c>
      <c r="N46" s="45" t="e">
        <f t="shared" si="5"/>
        <v>#DIV/0!</v>
      </c>
      <c r="O46" s="45" t="e">
        <f t="shared" si="6"/>
        <v>#DIV/0!</v>
      </c>
      <c r="P46" s="45" t="e">
        <f t="shared" si="7"/>
        <v>#DIV/0!</v>
      </c>
      <c r="Q46" s="46"/>
    </row>
    <row r="47" spans="1:17" ht="36">
      <c r="A47" s="53" t="s">
        <v>176</v>
      </c>
      <c r="B47" s="49" t="s">
        <v>177</v>
      </c>
      <c r="C47" s="46"/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 t="e">
        <f t="shared" si="4"/>
        <v>#DIV/0!</v>
      </c>
      <c r="N47" s="45" t="e">
        <f t="shared" si="5"/>
        <v>#DIV/0!</v>
      </c>
      <c r="O47" s="45" t="e">
        <f t="shared" si="6"/>
        <v>#DIV/0!</v>
      </c>
      <c r="P47" s="45" t="e">
        <f t="shared" si="7"/>
        <v>#DIV/0!</v>
      </c>
      <c r="Q47" s="46"/>
    </row>
    <row r="48" spans="1:17" ht="18">
      <c r="A48" s="50" t="s">
        <v>178</v>
      </c>
      <c r="B48" s="51" t="s">
        <v>179</v>
      </c>
      <c r="C48" s="46"/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 t="e">
        <f t="shared" si="4"/>
        <v>#DIV/0!</v>
      </c>
      <c r="N48" s="45" t="e">
        <f t="shared" si="5"/>
        <v>#DIV/0!</v>
      </c>
      <c r="O48" s="45" t="e">
        <f t="shared" si="6"/>
        <v>#DIV/0!</v>
      </c>
      <c r="P48" s="45" t="e">
        <f t="shared" si="7"/>
        <v>#DIV/0!</v>
      </c>
      <c r="Q48" s="46"/>
    </row>
    <row r="49" spans="1:17" ht="36">
      <c r="A49" s="48" t="s">
        <v>180</v>
      </c>
      <c r="B49" s="49" t="s">
        <v>181</v>
      </c>
      <c r="C49" s="46"/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 t="e">
        <f t="shared" si="4"/>
        <v>#DIV/0!</v>
      </c>
      <c r="N49" s="45" t="e">
        <f t="shared" si="5"/>
        <v>#DIV/0!</v>
      </c>
      <c r="O49" s="45" t="e">
        <f t="shared" si="6"/>
        <v>#DIV/0!</v>
      </c>
      <c r="P49" s="45" t="e">
        <f t="shared" si="7"/>
        <v>#DIV/0!</v>
      </c>
      <c r="Q49" s="46"/>
    </row>
    <row r="50" spans="1:17" ht="17.25">
      <c r="A50" s="53" t="s">
        <v>182</v>
      </c>
      <c r="B50" s="248" t="s">
        <v>183</v>
      </c>
      <c r="C50" s="46"/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 t="e">
        <f t="shared" si="4"/>
        <v>#DIV/0!</v>
      </c>
      <c r="N50" s="45" t="e">
        <f t="shared" si="5"/>
        <v>#DIV/0!</v>
      </c>
      <c r="O50" s="45" t="e">
        <f t="shared" si="6"/>
        <v>#DIV/0!</v>
      </c>
      <c r="P50" s="45" t="e">
        <f t="shared" si="7"/>
        <v>#DIV/0!</v>
      </c>
      <c r="Q50" s="46"/>
    </row>
    <row r="51" spans="1:17" ht="18">
      <c r="A51" s="48" t="s">
        <v>184</v>
      </c>
      <c r="B51" s="44" t="s">
        <v>185</v>
      </c>
      <c r="C51" s="46" t="s">
        <v>1198</v>
      </c>
      <c r="D51" s="171">
        <v>60</v>
      </c>
      <c r="E51" s="45">
        <v>0.5</v>
      </c>
      <c r="F51" s="45">
        <v>60</v>
      </c>
      <c r="G51" s="171">
        <v>60</v>
      </c>
      <c r="H51" s="45">
        <v>0.5</v>
      </c>
      <c r="I51" s="45">
        <v>60</v>
      </c>
      <c r="J51" s="171">
        <v>60</v>
      </c>
      <c r="K51" s="45">
        <v>0.5</v>
      </c>
      <c r="L51" s="45">
        <v>60</v>
      </c>
      <c r="M51" s="45">
        <f t="shared" si="4"/>
        <v>100</v>
      </c>
      <c r="N51" s="45">
        <f t="shared" si="5"/>
        <v>100</v>
      </c>
      <c r="O51" s="45">
        <f t="shared" si="6"/>
        <v>100</v>
      </c>
      <c r="P51" s="45">
        <f t="shared" si="7"/>
        <v>100</v>
      </c>
      <c r="Q51" s="46"/>
    </row>
    <row r="52" spans="1:17" ht="18">
      <c r="A52" s="48" t="s">
        <v>186</v>
      </c>
      <c r="B52" s="49" t="s">
        <v>62</v>
      </c>
      <c r="C52" s="46"/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 t="e">
        <f t="shared" si="4"/>
        <v>#DIV/0!</v>
      </c>
      <c r="N52" s="45" t="e">
        <f t="shared" si="5"/>
        <v>#DIV/0!</v>
      </c>
      <c r="O52" s="45" t="e">
        <f t="shared" si="6"/>
        <v>#DIV/0!</v>
      </c>
      <c r="P52" s="45" t="e">
        <f t="shared" si="7"/>
        <v>#DIV/0!</v>
      </c>
      <c r="Q52" s="46"/>
    </row>
    <row r="53" spans="1:17" ht="18">
      <c r="A53" s="54" t="s">
        <v>187</v>
      </c>
      <c r="B53" s="55" t="s">
        <v>188</v>
      </c>
      <c r="C53" s="46"/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 t="e">
        <f t="shared" si="4"/>
        <v>#DIV/0!</v>
      </c>
      <c r="N53" s="45" t="e">
        <f t="shared" si="5"/>
        <v>#DIV/0!</v>
      </c>
      <c r="O53" s="45" t="e">
        <f t="shared" si="6"/>
        <v>#DIV/0!</v>
      </c>
      <c r="P53" s="45" t="e">
        <f t="shared" si="7"/>
        <v>#DIV/0!</v>
      </c>
      <c r="Q53" s="46"/>
    </row>
    <row r="54" spans="1:17" ht="36">
      <c r="A54" s="53" t="s">
        <v>189</v>
      </c>
      <c r="B54" s="49" t="s">
        <v>190</v>
      </c>
      <c r="C54" s="46"/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 t="e">
        <f t="shared" si="4"/>
        <v>#DIV/0!</v>
      </c>
      <c r="N54" s="45" t="e">
        <f t="shared" si="5"/>
        <v>#DIV/0!</v>
      </c>
      <c r="O54" s="45" t="e">
        <f t="shared" si="6"/>
        <v>#DIV/0!</v>
      </c>
      <c r="P54" s="45" t="e">
        <f t="shared" si="7"/>
        <v>#DIV/0!</v>
      </c>
      <c r="Q54" s="46"/>
    </row>
    <row r="55" spans="1:17" ht="36">
      <c r="A55" s="53" t="s">
        <v>191</v>
      </c>
      <c r="B55" s="247" t="s">
        <v>192</v>
      </c>
      <c r="C55" s="46"/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 t="e">
        <f t="shared" si="4"/>
        <v>#DIV/0!</v>
      </c>
      <c r="N55" s="45" t="e">
        <f t="shared" si="5"/>
        <v>#DIV/0!</v>
      </c>
      <c r="O55" s="45" t="e">
        <f t="shared" si="6"/>
        <v>#DIV/0!</v>
      </c>
      <c r="P55" s="45" t="e">
        <f t="shared" si="7"/>
        <v>#DIV/0!</v>
      </c>
      <c r="Q55" s="46"/>
    </row>
    <row r="56" spans="1:17" ht="54">
      <c r="A56" s="53" t="s">
        <v>193</v>
      </c>
      <c r="B56" s="49" t="s">
        <v>194</v>
      </c>
      <c r="C56" s="46"/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 t="e">
        <f t="shared" si="4"/>
        <v>#DIV/0!</v>
      </c>
      <c r="N56" s="45" t="e">
        <f t="shared" si="5"/>
        <v>#DIV/0!</v>
      </c>
      <c r="O56" s="45" t="e">
        <f t="shared" si="6"/>
        <v>#DIV/0!</v>
      </c>
      <c r="P56" s="45" t="e">
        <f t="shared" si="7"/>
        <v>#DIV/0!</v>
      </c>
      <c r="Q56" s="46"/>
    </row>
    <row r="57" spans="1:17" ht="36">
      <c r="A57" s="53" t="s">
        <v>195</v>
      </c>
      <c r="B57" s="49" t="s">
        <v>196</v>
      </c>
      <c r="C57" s="46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 t="e">
        <f t="shared" si="4"/>
        <v>#DIV/0!</v>
      </c>
      <c r="N57" s="45" t="e">
        <f t="shared" si="5"/>
        <v>#DIV/0!</v>
      </c>
      <c r="O57" s="45" t="e">
        <f t="shared" si="6"/>
        <v>#DIV/0!</v>
      </c>
      <c r="P57" s="45" t="e">
        <f t="shared" si="7"/>
        <v>#DIV/0!</v>
      </c>
      <c r="Q57" s="46"/>
    </row>
    <row r="58" spans="1:17" ht="54">
      <c r="A58" s="53" t="s">
        <v>197</v>
      </c>
      <c r="B58" s="49" t="s">
        <v>198</v>
      </c>
      <c r="C58" s="46"/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 t="e">
        <f t="shared" si="4"/>
        <v>#DIV/0!</v>
      </c>
      <c r="N58" s="45" t="e">
        <f t="shared" si="5"/>
        <v>#DIV/0!</v>
      </c>
      <c r="O58" s="45" t="e">
        <f t="shared" si="6"/>
        <v>#DIV/0!</v>
      </c>
      <c r="P58" s="45" t="e">
        <f t="shared" si="7"/>
        <v>#DIV/0!</v>
      </c>
      <c r="Q58" s="46"/>
    </row>
    <row r="59" spans="1:17" ht="36">
      <c r="A59" s="53" t="s">
        <v>199</v>
      </c>
      <c r="B59" s="49" t="s">
        <v>200</v>
      </c>
      <c r="C59" s="46"/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 t="e">
        <f t="shared" si="4"/>
        <v>#DIV/0!</v>
      </c>
      <c r="N59" s="45" t="e">
        <f t="shared" si="5"/>
        <v>#DIV/0!</v>
      </c>
      <c r="O59" s="45" t="e">
        <f t="shared" si="6"/>
        <v>#DIV/0!</v>
      </c>
      <c r="P59" s="45" t="e">
        <f t="shared" si="7"/>
        <v>#DIV/0!</v>
      </c>
      <c r="Q59" s="46"/>
    </row>
    <row r="60" spans="1:17" ht="36">
      <c r="A60" s="53" t="s">
        <v>201</v>
      </c>
      <c r="B60" s="49" t="s">
        <v>202</v>
      </c>
      <c r="C60" s="46"/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 t="e">
        <f t="shared" si="4"/>
        <v>#DIV/0!</v>
      </c>
      <c r="N60" s="45" t="e">
        <f t="shared" si="5"/>
        <v>#DIV/0!</v>
      </c>
      <c r="O60" s="45" t="e">
        <f t="shared" si="6"/>
        <v>#DIV/0!</v>
      </c>
      <c r="P60" s="45" t="e">
        <f t="shared" si="7"/>
        <v>#DIV/0!</v>
      </c>
      <c r="Q60" s="46"/>
    </row>
    <row r="61" spans="1:17" ht="36">
      <c r="A61" s="53" t="s">
        <v>203</v>
      </c>
      <c r="B61" s="49" t="s">
        <v>204</v>
      </c>
      <c r="C61" s="46"/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 t="e">
        <f t="shared" si="4"/>
        <v>#DIV/0!</v>
      </c>
      <c r="N61" s="45" t="e">
        <f t="shared" si="5"/>
        <v>#DIV/0!</v>
      </c>
      <c r="O61" s="45" t="e">
        <f t="shared" si="6"/>
        <v>#DIV/0!</v>
      </c>
      <c r="P61" s="45" t="e">
        <f t="shared" si="7"/>
        <v>#DIV/0!</v>
      </c>
      <c r="Q61" s="46"/>
    </row>
    <row r="62" spans="1:17" ht="54">
      <c r="A62" s="48" t="s">
        <v>205</v>
      </c>
      <c r="B62" s="49" t="s">
        <v>206</v>
      </c>
      <c r="C62" s="46"/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 t="e">
        <f t="shared" si="4"/>
        <v>#DIV/0!</v>
      </c>
      <c r="N62" s="45" t="e">
        <f t="shared" si="5"/>
        <v>#DIV/0!</v>
      </c>
      <c r="O62" s="45" t="e">
        <f t="shared" si="6"/>
        <v>#DIV/0!</v>
      </c>
      <c r="P62" s="45" t="e">
        <f t="shared" si="7"/>
        <v>#DIV/0!</v>
      </c>
      <c r="Q62" s="46"/>
    </row>
    <row r="63" spans="1:17" ht="36">
      <c r="A63" s="48" t="s">
        <v>207</v>
      </c>
      <c r="B63" s="49" t="s">
        <v>208</v>
      </c>
      <c r="C63" s="46"/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 t="e">
        <f t="shared" si="4"/>
        <v>#DIV/0!</v>
      </c>
      <c r="N63" s="45" t="e">
        <f t="shared" si="5"/>
        <v>#DIV/0!</v>
      </c>
      <c r="O63" s="45" t="e">
        <f t="shared" si="6"/>
        <v>#DIV/0!</v>
      </c>
      <c r="P63" s="45" t="e">
        <f t="shared" si="7"/>
        <v>#DIV/0!</v>
      </c>
      <c r="Q63" s="46"/>
    </row>
    <row r="64" spans="1:17" ht="18">
      <c r="A64" s="48" t="s">
        <v>209</v>
      </c>
      <c r="B64" s="49" t="s">
        <v>210</v>
      </c>
      <c r="C64" s="46"/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 t="e">
        <f t="shared" si="4"/>
        <v>#DIV/0!</v>
      </c>
      <c r="N64" s="45" t="e">
        <f t="shared" si="5"/>
        <v>#DIV/0!</v>
      </c>
      <c r="O64" s="45" t="e">
        <f t="shared" si="6"/>
        <v>#DIV/0!</v>
      </c>
      <c r="P64" s="45" t="e">
        <f t="shared" si="7"/>
        <v>#DIV/0!</v>
      </c>
      <c r="Q64" s="46"/>
    </row>
    <row r="65" spans="1:17" ht="18">
      <c r="A65" s="48" t="s">
        <v>211</v>
      </c>
      <c r="B65" s="49" t="s">
        <v>212</v>
      </c>
      <c r="C65" s="46"/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 t="e">
        <f t="shared" si="4"/>
        <v>#DIV/0!</v>
      </c>
      <c r="N65" s="45" t="e">
        <f t="shared" si="5"/>
        <v>#DIV/0!</v>
      </c>
      <c r="O65" s="45" t="e">
        <f t="shared" si="6"/>
        <v>#DIV/0!</v>
      </c>
      <c r="P65" s="45" t="e">
        <f t="shared" si="7"/>
        <v>#DIV/0!</v>
      </c>
      <c r="Q65" s="46"/>
    </row>
    <row r="66" spans="1:17" ht="18">
      <c r="A66" s="53" t="s">
        <v>213</v>
      </c>
      <c r="B66" s="49" t="s">
        <v>214</v>
      </c>
      <c r="C66" s="46"/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 t="e">
        <f t="shared" si="4"/>
        <v>#DIV/0!</v>
      </c>
      <c r="N66" s="45" t="e">
        <f t="shared" si="5"/>
        <v>#DIV/0!</v>
      </c>
      <c r="O66" s="45" t="e">
        <f t="shared" si="6"/>
        <v>#DIV/0!</v>
      </c>
      <c r="P66" s="45" t="e">
        <f t="shared" si="7"/>
        <v>#DIV/0!</v>
      </c>
      <c r="Q66" s="46"/>
    </row>
    <row r="67" spans="1:17" ht="36">
      <c r="A67" s="53" t="s">
        <v>215</v>
      </c>
      <c r="B67" s="49" t="s">
        <v>216</v>
      </c>
      <c r="C67" s="46"/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 t="e">
        <f t="shared" si="4"/>
        <v>#DIV/0!</v>
      </c>
      <c r="N67" s="45" t="e">
        <f t="shared" si="5"/>
        <v>#DIV/0!</v>
      </c>
      <c r="O67" s="45" t="e">
        <f t="shared" si="6"/>
        <v>#DIV/0!</v>
      </c>
      <c r="P67" s="45" t="e">
        <f t="shared" si="7"/>
        <v>#DIV/0!</v>
      </c>
      <c r="Q67" s="46"/>
    </row>
    <row r="68" spans="1:17" ht="36">
      <c r="A68" s="53" t="s">
        <v>217</v>
      </c>
      <c r="B68" s="49" t="s">
        <v>218</v>
      </c>
      <c r="C68" s="46"/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 t="e">
        <f t="shared" si="4"/>
        <v>#DIV/0!</v>
      </c>
      <c r="N68" s="45" t="e">
        <f t="shared" si="5"/>
        <v>#DIV/0!</v>
      </c>
      <c r="O68" s="45" t="e">
        <f t="shared" si="6"/>
        <v>#DIV/0!</v>
      </c>
      <c r="P68" s="45" t="e">
        <f t="shared" si="7"/>
        <v>#DIV/0!</v>
      </c>
      <c r="Q68" s="46"/>
    </row>
    <row r="69" spans="1:17" ht="36">
      <c r="A69" s="53" t="s">
        <v>219</v>
      </c>
      <c r="B69" s="49" t="s">
        <v>220</v>
      </c>
      <c r="C69" s="46"/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 t="e">
        <f t="shared" si="4"/>
        <v>#DIV/0!</v>
      </c>
      <c r="N69" s="45" t="e">
        <f t="shared" si="5"/>
        <v>#DIV/0!</v>
      </c>
      <c r="O69" s="45" t="e">
        <f t="shared" si="6"/>
        <v>#DIV/0!</v>
      </c>
      <c r="P69" s="45" t="e">
        <f t="shared" si="7"/>
        <v>#DIV/0!</v>
      </c>
      <c r="Q69" s="46"/>
    </row>
    <row r="70" spans="1:17" ht="54">
      <c r="A70" s="48" t="s">
        <v>221</v>
      </c>
      <c r="B70" s="49" t="s">
        <v>222</v>
      </c>
      <c r="C70" s="46"/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 t="e">
        <f t="shared" si="4"/>
        <v>#DIV/0!</v>
      </c>
      <c r="N70" s="45" t="e">
        <f t="shared" si="5"/>
        <v>#DIV/0!</v>
      </c>
      <c r="O70" s="45" t="e">
        <f t="shared" si="6"/>
        <v>#DIV/0!</v>
      </c>
      <c r="P70" s="45" t="e">
        <f t="shared" si="7"/>
        <v>#DIV/0!</v>
      </c>
      <c r="Q70" s="46"/>
    </row>
    <row r="71" spans="1:17" ht="54">
      <c r="A71" s="54" t="s">
        <v>223</v>
      </c>
      <c r="B71" s="55" t="s">
        <v>224</v>
      </c>
      <c r="C71" s="46"/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 t="e">
        <f t="shared" si="4"/>
        <v>#DIV/0!</v>
      </c>
      <c r="N71" s="45" t="e">
        <f t="shared" si="5"/>
        <v>#DIV/0!</v>
      </c>
      <c r="O71" s="45" t="e">
        <f t="shared" si="6"/>
        <v>#DIV/0!</v>
      </c>
      <c r="P71" s="45" t="e">
        <f t="shared" si="7"/>
        <v>#DIV/0!</v>
      </c>
      <c r="Q71" s="46"/>
    </row>
    <row r="72" spans="1:17" ht="36">
      <c r="A72" s="48" t="s">
        <v>225</v>
      </c>
      <c r="B72" s="49" t="s">
        <v>226</v>
      </c>
      <c r="C72" s="46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 t="e">
        <f t="shared" ref="M72:M134" si="8">L72/F72*100</f>
        <v>#DIV/0!</v>
      </c>
      <c r="N72" s="45" t="e">
        <f t="shared" ref="N72:N134" si="9">L72/I72*100</f>
        <v>#DIV/0!</v>
      </c>
      <c r="O72" s="45" t="e">
        <f t="shared" ref="O72:O134" si="10">K72/E72*100</f>
        <v>#DIV/0!</v>
      </c>
      <c r="P72" s="45" t="e">
        <f t="shared" ref="P72:P134" si="11">K72/H72*100</f>
        <v>#DIV/0!</v>
      </c>
      <c r="Q72" s="46"/>
    </row>
    <row r="73" spans="1:17" ht="36">
      <c r="A73" s="48" t="s">
        <v>227</v>
      </c>
      <c r="B73" s="49" t="s">
        <v>228</v>
      </c>
      <c r="C73" s="46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 t="e">
        <f t="shared" si="8"/>
        <v>#DIV/0!</v>
      </c>
      <c r="N73" s="45" t="e">
        <f t="shared" si="9"/>
        <v>#DIV/0!</v>
      </c>
      <c r="O73" s="45" t="e">
        <f t="shared" si="10"/>
        <v>#DIV/0!</v>
      </c>
      <c r="P73" s="45" t="e">
        <f t="shared" si="11"/>
        <v>#DIV/0!</v>
      </c>
      <c r="Q73" s="46"/>
    </row>
    <row r="74" spans="1:17" ht="36">
      <c r="A74" s="48" t="s">
        <v>229</v>
      </c>
      <c r="B74" s="49" t="s">
        <v>230</v>
      </c>
      <c r="C74" s="46"/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 t="e">
        <f t="shared" si="8"/>
        <v>#DIV/0!</v>
      </c>
      <c r="N74" s="45" t="e">
        <f t="shared" si="9"/>
        <v>#DIV/0!</v>
      </c>
      <c r="O74" s="45" t="e">
        <f t="shared" si="10"/>
        <v>#DIV/0!</v>
      </c>
      <c r="P74" s="45" t="e">
        <f t="shared" si="11"/>
        <v>#DIV/0!</v>
      </c>
      <c r="Q74" s="46"/>
    </row>
    <row r="75" spans="1:17" ht="36">
      <c r="A75" s="48" t="s">
        <v>231</v>
      </c>
      <c r="B75" s="49" t="s">
        <v>232</v>
      </c>
      <c r="C75" s="46"/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 t="e">
        <f t="shared" si="8"/>
        <v>#DIV/0!</v>
      </c>
      <c r="N75" s="45" t="e">
        <f t="shared" si="9"/>
        <v>#DIV/0!</v>
      </c>
      <c r="O75" s="45" t="e">
        <f t="shared" si="10"/>
        <v>#DIV/0!</v>
      </c>
      <c r="P75" s="45" t="e">
        <f t="shared" si="11"/>
        <v>#DIV/0!</v>
      </c>
      <c r="Q75" s="46"/>
    </row>
    <row r="76" spans="1:17" ht="72">
      <c r="A76" s="48" t="s">
        <v>233</v>
      </c>
      <c r="B76" s="49" t="s">
        <v>234</v>
      </c>
      <c r="C76" s="46" t="s">
        <v>1195</v>
      </c>
      <c r="D76" s="171">
        <v>8</v>
      </c>
      <c r="E76" s="171">
        <v>5</v>
      </c>
      <c r="F76" s="171">
        <v>600</v>
      </c>
      <c r="G76" s="171">
        <v>8</v>
      </c>
      <c r="H76" s="171">
        <v>5</v>
      </c>
      <c r="I76" s="171">
        <v>600</v>
      </c>
      <c r="J76" s="171">
        <v>8</v>
      </c>
      <c r="K76" s="171">
        <v>5</v>
      </c>
      <c r="L76" s="171">
        <v>600</v>
      </c>
      <c r="M76" s="45">
        <f t="shared" si="8"/>
        <v>100</v>
      </c>
      <c r="N76" s="45">
        <f t="shared" si="9"/>
        <v>100</v>
      </c>
      <c r="O76" s="45">
        <f t="shared" si="10"/>
        <v>100</v>
      </c>
      <c r="P76" s="45">
        <f t="shared" si="11"/>
        <v>100</v>
      </c>
      <c r="Q76" s="46"/>
    </row>
    <row r="77" spans="1:17" ht="18">
      <c r="A77" s="48" t="s">
        <v>235</v>
      </c>
      <c r="B77" s="49" t="s">
        <v>236</v>
      </c>
      <c r="C77" s="46"/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 t="e">
        <f t="shared" si="8"/>
        <v>#DIV/0!</v>
      </c>
      <c r="N77" s="45" t="e">
        <f t="shared" si="9"/>
        <v>#DIV/0!</v>
      </c>
      <c r="O77" s="45" t="e">
        <f t="shared" si="10"/>
        <v>#DIV/0!</v>
      </c>
      <c r="P77" s="45" t="e">
        <f t="shared" si="11"/>
        <v>#DIV/0!</v>
      </c>
      <c r="Q77" s="46"/>
    </row>
    <row r="78" spans="1:17" ht="18">
      <c r="A78" s="48" t="s">
        <v>237</v>
      </c>
      <c r="B78" s="49" t="s">
        <v>238</v>
      </c>
      <c r="C78" s="46"/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 t="e">
        <f t="shared" si="8"/>
        <v>#DIV/0!</v>
      </c>
      <c r="N78" s="45" t="e">
        <f t="shared" si="9"/>
        <v>#DIV/0!</v>
      </c>
      <c r="O78" s="45" t="e">
        <f t="shared" si="10"/>
        <v>#DIV/0!</v>
      </c>
      <c r="P78" s="45" t="e">
        <f t="shared" si="11"/>
        <v>#DIV/0!</v>
      </c>
      <c r="Q78" s="46"/>
    </row>
    <row r="79" spans="1:17" ht="72">
      <c r="A79" s="48" t="s">
        <v>239</v>
      </c>
      <c r="B79" s="49" t="s">
        <v>240</v>
      </c>
      <c r="C79" s="46"/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 t="e">
        <f t="shared" si="8"/>
        <v>#DIV/0!</v>
      </c>
      <c r="N79" s="45" t="e">
        <f t="shared" si="9"/>
        <v>#DIV/0!</v>
      </c>
      <c r="O79" s="45" t="e">
        <f t="shared" si="10"/>
        <v>#DIV/0!</v>
      </c>
      <c r="P79" s="45" t="e">
        <f t="shared" si="11"/>
        <v>#DIV/0!</v>
      </c>
      <c r="Q79" s="46"/>
    </row>
    <row r="80" spans="1:17" ht="36">
      <c r="A80" s="48" t="s">
        <v>241</v>
      </c>
      <c r="B80" s="49" t="s">
        <v>242</v>
      </c>
      <c r="C80" s="46" t="s">
        <v>40</v>
      </c>
      <c r="D80" s="171">
        <v>5</v>
      </c>
      <c r="E80" s="171">
        <v>3</v>
      </c>
      <c r="F80" s="171">
        <v>1000</v>
      </c>
      <c r="G80" s="171">
        <v>2</v>
      </c>
      <c r="H80" s="45">
        <v>1.5</v>
      </c>
      <c r="I80" s="45">
        <v>400</v>
      </c>
      <c r="J80" s="45">
        <v>1</v>
      </c>
      <c r="K80" s="45">
        <v>1.5</v>
      </c>
      <c r="L80" s="45">
        <v>200</v>
      </c>
      <c r="M80" s="45">
        <v>1</v>
      </c>
      <c r="N80" s="45">
        <v>1.5</v>
      </c>
      <c r="O80" s="45">
        <v>50</v>
      </c>
      <c r="P80" s="45">
        <v>50</v>
      </c>
      <c r="Q80" s="46"/>
    </row>
    <row r="81" spans="1:17" ht="36">
      <c r="A81" s="53" t="s">
        <v>243</v>
      </c>
      <c r="B81" s="49" t="s">
        <v>244</v>
      </c>
      <c r="C81" s="46"/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 t="e">
        <f t="shared" si="8"/>
        <v>#DIV/0!</v>
      </c>
      <c r="N81" s="45" t="e">
        <f t="shared" si="9"/>
        <v>#DIV/0!</v>
      </c>
      <c r="O81" s="45" t="e">
        <f t="shared" si="10"/>
        <v>#DIV/0!</v>
      </c>
      <c r="P81" s="45" t="e">
        <f t="shared" si="11"/>
        <v>#DIV/0!</v>
      </c>
      <c r="Q81" s="46"/>
    </row>
    <row r="82" spans="1:17" ht="18">
      <c r="A82" s="53" t="s">
        <v>245</v>
      </c>
      <c r="B82" s="49" t="s">
        <v>246</v>
      </c>
      <c r="C82" s="46"/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 t="e">
        <f t="shared" si="8"/>
        <v>#DIV/0!</v>
      </c>
      <c r="N82" s="45" t="e">
        <f t="shared" si="9"/>
        <v>#DIV/0!</v>
      </c>
      <c r="O82" s="45" t="e">
        <f t="shared" si="10"/>
        <v>#DIV/0!</v>
      </c>
      <c r="P82" s="45" t="e">
        <f t="shared" si="11"/>
        <v>#DIV/0!</v>
      </c>
      <c r="Q82" s="46"/>
    </row>
    <row r="83" spans="1:17" ht="36">
      <c r="A83" s="48" t="s">
        <v>247</v>
      </c>
      <c r="B83" s="49" t="s">
        <v>248</v>
      </c>
      <c r="C83" s="46"/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 t="e">
        <f t="shared" si="8"/>
        <v>#DIV/0!</v>
      </c>
      <c r="N83" s="45" t="e">
        <f t="shared" si="9"/>
        <v>#DIV/0!</v>
      </c>
      <c r="O83" s="45" t="e">
        <f t="shared" si="10"/>
        <v>#DIV/0!</v>
      </c>
      <c r="P83" s="45" t="e">
        <f t="shared" si="11"/>
        <v>#DIV/0!</v>
      </c>
      <c r="Q83" s="46"/>
    </row>
    <row r="84" spans="1:17" ht="18">
      <c r="A84" s="53" t="s">
        <v>249</v>
      </c>
      <c r="B84" s="49" t="s">
        <v>250</v>
      </c>
      <c r="C84" s="46"/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 t="e">
        <f t="shared" si="8"/>
        <v>#DIV/0!</v>
      </c>
      <c r="N84" s="45" t="e">
        <f t="shared" si="9"/>
        <v>#DIV/0!</v>
      </c>
      <c r="O84" s="45" t="e">
        <f t="shared" si="10"/>
        <v>#DIV/0!</v>
      </c>
      <c r="P84" s="45" t="e">
        <f t="shared" si="11"/>
        <v>#DIV/0!</v>
      </c>
      <c r="Q84" s="46"/>
    </row>
    <row r="85" spans="1:17" ht="36">
      <c r="A85" s="48" t="s">
        <v>251</v>
      </c>
      <c r="B85" s="49" t="s">
        <v>252</v>
      </c>
      <c r="C85" s="46"/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 t="e">
        <f t="shared" si="8"/>
        <v>#DIV/0!</v>
      </c>
      <c r="N85" s="45" t="e">
        <f t="shared" si="9"/>
        <v>#DIV/0!</v>
      </c>
      <c r="O85" s="45" t="e">
        <f t="shared" si="10"/>
        <v>#DIV/0!</v>
      </c>
      <c r="P85" s="45" t="e">
        <f t="shared" si="11"/>
        <v>#DIV/0!</v>
      </c>
      <c r="Q85" s="46"/>
    </row>
    <row r="86" spans="1:17" ht="36">
      <c r="A86" s="50" t="s">
        <v>253</v>
      </c>
      <c r="B86" s="51" t="s">
        <v>254</v>
      </c>
      <c r="C86" s="46"/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 t="e">
        <f t="shared" si="8"/>
        <v>#DIV/0!</v>
      </c>
      <c r="N86" s="45" t="e">
        <f t="shared" si="9"/>
        <v>#DIV/0!</v>
      </c>
      <c r="O86" s="45" t="e">
        <f t="shared" si="10"/>
        <v>#DIV/0!</v>
      </c>
      <c r="P86" s="45" t="e">
        <f t="shared" si="11"/>
        <v>#DIV/0!</v>
      </c>
      <c r="Q86" s="46"/>
    </row>
    <row r="87" spans="1:17" ht="36">
      <c r="A87" s="53" t="s">
        <v>255</v>
      </c>
      <c r="B87" s="49" t="s">
        <v>256</v>
      </c>
      <c r="C87" s="46"/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 t="e">
        <f t="shared" si="8"/>
        <v>#DIV/0!</v>
      </c>
      <c r="N87" s="45" t="e">
        <f t="shared" si="9"/>
        <v>#DIV/0!</v>
      </c>
      <c r="O87" s="45" t="e">
        <f t="shared" si="10"/>
        <v>#DIV/0!</v>
      </c>
      <c r="P87" s="45" t="e">
        <f t="shared" si="11"/>
        <v>#DIV/0!</v>
      </c>
      <c r="Q87" s="46"/>
    </row>
    <row r="88" spans="1:17" ht="72">
      <c r="A88" s="48" t="s">
        <v>257</v>
      </c>
      <c r="B88" s="49" t="s">
        <v>258</v>
      </c>
      <c r="C88" s="46"/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 t="e">
        <f t="shared" si="8"/>
        <v>#DIV/0!</v>
      </c>
      <c r="N88" s="45" t="e">
        <f t="shared" si="9"/>
        <v>#DIV/0!</v>
      </c>
      <c r="O88" s="45" t="e">
        <f t="shared" si="10"/>
        <v>#DIV/0!</v>
      </c>
      <c r="P88" s="45" t="e">
        <f t="shared" si="11"/>
        <v>#DIV/0!</v>
      </c>
      <c r="Q88" s="46"/>
    </row>
    <row r="89" spans="1:17" ht="36">
      <c r="A89" s="48" t="s">
        <v>259</v>
      </c>
      <c r="B89" s="49" t="s">
        <v>260</v>
      </c>
      <c r="C89" s="46"/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 t="e">
        <f t="shared" si="8"/>
        <v>#DIV/0!</v>
      </c>
      <c r="N89" s="45" t="e">
        <f t="shared" si="9"/>
        <v>#DIV/0!</v>
      </c>
      <c r="O89" s="45" t="e">
        <f t="shared" si="10"/>
        <v>#DIV/0!</v>
      </c>
      <c r="P89" s="45" t="e">
        <f t="shared" si="11"/>
        <v>#DIV/0!</v>
      </c>
      <c r="Q89" s="46"/>
    </row>
    <row r="90" spans="1:17" ht="36">
      <c r="A90" s="48" t="s">
        <v>261</v>
      </c>
      <c r="B90" s="49" t="s">
        <v>262</v>
      </c>
      <c r="C90" s="46"/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 t="e">
        <f t="shared" si="8"/>
        <v>#DIV/0!</v>
      </c>
      <c r="N90" s="45" t="e">
        <f t="shared" si="9"/>
        <v>#DIV/0!</v>
      </c>
      <c r="O90" s="45" t="e">
        <f t="shared" si="10"/>
        <v>#DIV/0!</v>
      </c>
      <c r="P90" s="45" t="e">
        <f t="shared" si="11"/>
        <v>#DIV/0!</v>
      </c>
      <c r="Q90" s="46"/>
    </row>
    <row r="91" spans="1:17" ht="36">
      <c r="A91" s="48" t="s">
        <v>263</v>
      </c>
      <c r="B91" s="49" t="s">
        <v>264</v>
      </c>
      <c r="C91" s="46"/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 t="e">
        <f t="shared" si="8"/>
        <v>#DIV/0!</v>
      </c>
      <c r="N91" s="45" t="e">
        <f t="shared" si="9"/>
        <v>#DIV/0!</v>
      </c>
      <c r="O91" s="45" t="e">
        <f t="shared" si="10"/>
        <v>#DIV/0!</v>
      </c>
      <c r="P91" s="45" t="e">
        <f t="shared" si="11"/>
        <v>#DIV/0!</v>
      </c>
      <c r="Q91" s="46"/>
    </row>
    <row r="92" spans="1:17" ht="18">
      <c r="A92" s="53" t="s">
        <v>265</v>
      </c>
      <c r="B92" s="49" t="s">
        <v>266</v>
      </c>
      <c r="C92" s="46"/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 t="e">
        <f t="shared" si="8"/>
        <v>#DIV/0!</v>
      </c>
      <c r="N92" s="45" t="e">
        <f t="shared" si="9"/>
        <v>#DIV/0!</v>
      </c>
      <c r="O92" s="45" t="e">
        <f t="shared" si="10"/>
        <v>#DIV/0!</v>
      </c>
      <c r="P92" s="45" t="e">
        <f t="shared" si="11"/>
        <v>#DIV/0!</v>
      </c>
      <c r="Q92" s="46"/>
    </row>
    <row r="93" spans="1:17" ht="18">
      <c r="A93" s="48" t="s">
        <v>267</v>
      </c>
      <c r="B93" s="49" t="s">
        <v>268</v>
      </c>
      <c r="C93" s="46"/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 t="e">
        <f t="shared" si="8"/>
        <v>#DIV/0!</v>
      </c>
      <c r="N93" s="45" t="e">
        <f t="shared" si="9"/>
        <v>#DIV/0!</v>
      </c>
      <c r="O93" s="45" t="e">
        <f t="shared" si="10"/>
        <v>#DIV/0!</v>
      </c>
      <c r="P93" s="45" t="e">
        <f t="shared" si="11"/>
        <v>#DIV/0!</v>
      </c>
      <c r="Q93" s="46"/>
    </row>
    <row r="94" spans="1:17" ht="18">
      <c r="A94" s="53" t="s">
        <v>269</v>
      </c>
      <c r="B94" s="247" t="s">
        <v>270</v>
      </c>
      <c r="C94" s="46"/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 t="e">
        <f t="shared" si="8"/>
        <v>#DIV/0!</v>
      </c>
      <c r="N94" s="45" t="e">
        <f t="shared" si="9"/>
        <v>#DIV/0!</v>
      </c>
      <c r="O94" s="45" t="e">
        <f t="shared" si="10"/>
        <v>#DIV/0!</v>
      </c>
      <c r="P94" s="45" t="e">
        <f t="shared" si="11"/>
        <v>#DIV/0!</v>
      </c>
      <c r="Q94" s="46"/>
    </row>
    <row r="95" spans="1:17" ht="18">
      <c r="A95" s="53" t="s">
        <v>271</v>
      </c>
      <c r="B95" s="49" t="s">
        <v>272</v>
      </c>
      <c r="C95" s="46"/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 t="e">
        <f t="shared" si="8"/>
        <v>#DIV/0!</v>
      </c>
      <c r="N95" s="45" t="e">
        <f t="shared" si="9"/>
        <v>#DIV/0!</v>
      </c>
      <c r="O95" s="45" t="e">
        <f t="shared" si="10"/>
        <v>#DIV/0!</v>
      </c>
      <c r="P95" s="45" t="e">
        <f t="shared" si="11"/>
        <v>#DIV/0!</v>
      </c>
      <c r="Q95" s="46"/>
    </row>
    <row r="96" spans="1:17" ht="54">
      <c r="A96" s="48" t="s">
        <v>273</v>
      </c>
      <c r="B96" s="247" t="s">
        <v>274</v>
      </c>
      <c r="C96" s="46"/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 t="e">
        <f t="shared" si="8"/>
        <v>#DIV/0!</v>
      </c>
      <c r="N96" s="45" t="e">
        <f t="shared" si="9"/>
        <v>#DIV/0!</v>
      </c>
      <c r="O96" s="45" t="e">
        <f t="shared" si="10"/>
        <v>#DIV/0!</v>
      </c>
      <c r="P96" s="45" t="e">
        <f t="shared" si="11"/>
        <v>#DIV/0!</v>
      </c>
      <c r="Q96" s="46"/>
    </row>
    <row r="97" spans="1:17" ht="54">
      <c r="A97" s="50" t="s">
        <v>275</v>
      </c>
      <c r="B97" s="51" t="s">
        <v>276</v>
      </c>
      <c r="C97" s="46"/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 t="e">
        <f t="shared" si="8"/>
        <v>#DIV/0!</v>
      </c>
      <c r="N97" s="45" t="e">
        <f t="shared" si="9"/>
        <v>#DIV/0!</v>
      </c>
      <c r="O97" s="45" t="e">
        <f t="shared" si="10"/>
        <v>#DIV/0!</v>
      </c>
      <c r="P97" s="45" t="e">
        <f t="shared" si="11"/>
        <v>#DIV/0!</v>
      </c>
      <c r="Q97" s="46"/>
    </row>
    <row r="98" spans="1:17" ht="36">
      <c r="A98" s="54" t="s">
        <v>277</v>
      </c>
      <c r="B98" s="55" t="s">
        <v>278</v>
      </c>
      <c r="C98" s="46"/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 t="e">
        <f t="shared" si="8"/>
        <v>#DIV/0!</v>
      </c>
      <c r="N98" s="45" t="e">
        <f t="shared" si="9"/>
        <v>#DIV/0!</v>
      </c>
      <c r="O98" s="45" t="e">
        <f t="shared" si="10"/>
        <v>#DIV/0!</v>
      </c>
      <c r="P98" s="45" t="e">
        <f t="shared" si="11"/>
        <v>#DIV/0!</v>
      </c>
      <c r="Q98" s="46"/>
    </row>
    <row r="99" spans="1:17" ht="54">
      <c r="A99" s="48" t="s">
        <v>279</v>
      </c>
      <c r="B99" s="49" t="s">
        <v>280</v>
      </c>
      <c r="C99" s="46"/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 t="e">
        <f t="shared" si="8"/>
        <v>#DIV/0!</v>
      </c>
      <c r="N99" s="45" t="e">
        <f t="shared" si="9"/>
        <v>#DIV/0!</v>
      </c>
      <c r="O99" s="45" t="e">
        <f t="shared" si="10"/>
        <v>#DIV/0!</v>
      </c>
      <c r="P99" s="45" t="e">
        <f t="shared" si="11"/>
        <v>#DIV/0!</v>
      </c>
      <c r="Q99" s="46"/>
    </row>
    <row r="100" spans="1:17" ht="18">
      <c r="A100" s="53" t="s">
        <v>281</v>
      </c>
      <c r="B100" s="49" t="s">
        <v>282</v>
      </c>
      <c r="C100" s="46"/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 t="e">
        <f t="shared" si="8"/>
        <v>#DIV/0!</v>
      </c>
      <c r="N100" s="45" t="e">
        <f t="shared" si="9"/>
        <v>#DIV/0!</v>
      </c>
      <c r="O100" s="45" t="e">
        <f t="shared" si="10"/>
        <v>#DIV/0!</v>
      </c>
      <c r="P100" s="45" t="e">
        <f t="shared" si="11"/>
        <v>#DIV/0!</v>
      </c>
      <c r="Q100" s="46"/>
    </row>
    <row r="101" spans="1:17" ht="36">
      <c r="A101" s="48" t="s">
        <v>283</v>
      </c>
      <c r="B101" s="49" t="s">
        <v>284</v>
      </c>
      <c r="C101" s="46"/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 t="e">
        <f t="shared" si="8"/>
        <v>#DIV/0!</v>
      </c>
      <c r="N101" s="45" t="e">
        <f t="shared" si="9"/>
        <v>#DIV/0!</v>
      </c>
      <c r="O101" s="45" t="e">
        <f t="shared" si="10"/>
        <v>#DIV/0!</v>
      </c>
      <c r="P101" s="45" t="e">
        <f t="shared" si="11"/>
        <v>#DIV/0!</v>
      </c>
      <c r="Q101" s="46"/>
    </row>
    <row r="102" spans="1:17" ht="54">
      <c r="A102" s="48" t="s">
        <v>285</v>
      </c>
      <c r="B102" s="247" t="s">
        <v>286</v>
      </c>
      <c r="C102" s="46"/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 t="e">
        <f t="shared" si="8"/>
        <v>#DIV/0!</v>
      </c>
      <c r="N102" s="45" t="e">
        <f t="shared" si="9"/>
        <v>#DIV/0!</v>
      </c>
      <c r="O102" s="45" t="e">
        <f t="shared" si="10"/>
        <v>#DIV/0!</v>
      </c>
      <c r="P102" s="45" t="e">
        <f t="shared" si="11"/>
        <v>#DIV/0!</v>
      </c>
      <c r="Q102" s="46"/>
    </row>
    <row r="103" spans="1:17" ht="36">
      <c r="A103" s="48" t="s">
        <v>287</v>
      </c>
      <c r="B103" s="49" t="s">
        <v>288</v>
      </c>
      <c r="C103" s="46"/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 t="e">
        <f t="shared" si="8"/>
        <v>#DIV/0!</v>
      </c>
      <c r="N103" s="45" t="e">
        <f t="shared" si="9"/>
        <v>#DIV/0!</v>
      </c>
      <c r="O103" s="45" t="e">
        <f t="shared" si="10"/>
        <v>#DIV/0!</v>
      </c>
      <c r="P103" s="45" t="e">
        <f t="shared" si="11"/>
        <v>#DIV/0!</v>
      </c>
      <c r="Q103" s="46"/>
    </row>
    <row r="104" spans="1:17" ht="54">
      <c r="A104" s="50" t="s">
        <v>289</v>
      </c>
      <c r="B104" s="51" t="s">
        <v>290</v>
      </c>
      <c r="C104" s="46"/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 t="e">
        <f t="shared" si="8"/>
        <v>#DIV/0!</v>
      </c>
      <c r="N104" s="45" t="e">
        <f t="shared" si="9"/>
        <v>#DIV/0!</v>
      </c>
      <c r="O104" s="45" t="e">
        <f t="shared" si="10"/>
        <v>#DIV/0!</v>
      </c>
      <c r="P104" s="45" t="e">
        <f t="shared" si="11"/>
        <v>#DIV/0!</v>
      </c>
      <c r="Q104" s="46"/>
    </row>
    <row r="105" spans="1:17" ht="36">
      <c r="A105" s="53" t="s">
        <v>291</v>
      </c>
      <c r="B105" s="49" t="s">
        <v>292</v>
      </c>
      <c r="C105" s="46"/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 t="e">
        <f t="shared" si="8"/>
        <v>#DIV/0!</v>
      </c>
      <c r="N105" s="45" t="e">
        <f t="shared" si="9"/>
        <v>#DIV/0!</v>
      </c>
      <c r="O105" s="45" t="e">
        <f t="shared" si="10"/>
        <v>#DIV/0!</v>
      </c>
      <c r="P105" s="45" t="e">
        <f t="shared" si="11"/>
        <v>#DIV/0!</v>
      </c>
      <c r="Q105" s="46"/>
    </row>
    <row r="106" spans="1:17" ht="18">
      <c r="A106" s="53" t="s">
        <v>293</v>
      </c>
      <c r="B106" s="49" t="s">
        <v>294</v>
      </c>
      <c r="C106" s="46"/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 t="e">
        <f t="shared" si="8"/>
        <v>#DIV/0!</v>
      </c>
      <c r="N106" s="45" t="e">
        <f t="shared" si="9"/>
        <v>#DIV/0!</v>
      </c>
      <c r="O106" s="45" t="e">
        <f t="shared" si="10"/>
        <v>#DIV/0!</v>
      </c>
      <c r="P106" s="45" t="e">
        <f t="shared" si="11"/>
        <v>#DIV/0!</v>
      </c>
      <c r="Q106" s="46"/>
    </row>
    <row r="107" spans="1:17" ht="54">
      <c r="A107" s="48" t="s">
        <v>295</v>
      </c>
      <c r="B107" s="49" t="s">
        <v>296</v>
      </c>
      <c r="C107" s="46"/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 t="e">
        <f t="shared" si="8"/>
        <v>#DIV/0!</v>
      </c>
      <c r="N107" s="45" t="e">
        <f t="shared" si="9"/>
        <v>#DIV/0!</v>
      </c>
      <c r="O107" s="45" t="e">
        <f t="shared" si="10"/>
        <v>#DIV/0!</v>
      </c>
      <c r="P107" s="45" t="e">
        <f t="shared" si="11"/>
        <v>#DIV/0!</v>
      </c>
      <c r="Q107" s="46"/>
    </row>
    <row r="108" spans="1:17" ht="36">
      <c r="A108" s="53" t="s">
        <v>297</v>
      </c>
      <c r="B108" s="49" t="s">
        <v>298</v>
      </c>
      <c r="C108" s="46"/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 t="e">
        <f t="shared" si="8"/>
        <v>#DIV/0!</v>
      </c>
      <c r="N108" s="45" t="e">
        <f t="shared" si="9"/>
        <v>#DIV/0!</v>
      </c>
      <c r="O108" s="45" t="e">
        <f t="shared" si="10"/>
        <v>#DIV/0!</v>
      </c>
      <c r="P108" s="45" t="e">
        <f t="shared" si="11"/>
        <v>#DIV/0!</v>
      </c>
      <c r="Q108" s="46"/>
    </row>
    <row r="109" spans="1:17" ht="36">
      <c r="A109" s="48" t="s">
        <v>299</v>
      </c>
      <c r="B109" s="49" t="s">
        <v>300</v>
      </c>
      <c r="C109" s="46"/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 t="e">
        <f t="shared" si="8"/>
        <v>#DIV/0!</v>
      </c>
      <c r="N109" s="45" t="e">
        <f t="shared" si="9"/>
        <v>#DIV/0!</v>
      </c>
      <c r="O109" s="45" t="e">
        <f t="shared" si="10"/>
        <v>#DIV/0!</v>
      </c>
      <c r="P109" s="45" t="e">
        <f t="shared" si="11"/>
        <v>#DIV/0!</v>
      </c>
      <c r="Q109" s="46"/>
    </row>
    <row r="110" spans="1:17" ht="36">
      <c r="A110" s="53" t="s">
        <v>301</v>
      </c>
      <c r="B110" s="49" t="s">
        <v>298</v>
      </c>
      <c r="C110" s="46"/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 t="e">
        <f t="shared" si="8"/>
        <v>#DIV/0!</v>
      </c>
      <c r="N110" s="45" t="e">
        <f t="shared" si="9"/>
        <v>#DIV/0!</v>
      </c>
      <c r="O110" s="45" t="e">
        <f t="shared" si="10"/>
        <v>#DIV/0!</v>
      </c>
      <c r="P110" s="45" t="e">
        <f t="shared" si="11"/>
        <v>#DIV/0!</v>
      </c>
      <c r="Q110" s="46"/>
    </row>
    <row r="111" spans="1:17" ht="36">
      <c r="A111" s="48" t="s">
        <v>302</v>
      </c>
      <c r="B111" s="49" t="s">
        <v>303</v>
      </c>
      <c r="C111" s="46"/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 t="e">
        <f t="shared" si="8"/>
        <v>#DIV/0!</v>
      </c>
      <c r="N111" s="45" t="e">
        <f t="shared" si="9"/>
        <v>#DIV/0!</v>
      </c>
      <c r="O111" s="45" t="e">
        <f t="shared" si="10"/>
        <v>#DIV/0!</v>
      </c>
      <c r="P111" s="45" t="e">
        <f t="shared" si="11"/>
        <v>#DIV/0!</v>
      </c>
      <c r="Q111" s="46"/>
    </row>
    <row r="112" spans="1:17" ht="18">
      <c r="A112" s="48" t="s">
        <v>304</v>
      </c>
      <c r="B112" s="49" t="s">
        <v>294</v>
      </c>
      <c r="C112" s="46"/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 t="e">
        <f t="shared" si="8"/>
        <v>#DIV/0!</v>
      </c>
      <c r="N112" s="45" t="e">
        <f t="shared" si="9"/>
        <v>#DIV/0!</v>
      </c>
      <c r="O112" s="45" t="e">
        <f t="shared" si="10"/>
        <v>#DIV/0!</v>
      </c>
      <c r="P112" s="45" t="e">
        <f t="shared" si="11"/>
        <v>#DIV/0!</v>
      </c>
      <c r="Q112" s="46"/>
    </row>
    <row r="113" spans="1:17" ht="36">
      <c r="A113" s="48" t="s">
        <v>305</v>
      </c>
      <c r="B113" s="49" t="s">
        <v>306</v>
      </c>
      <c r="C113" s="46"/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 t="e">
        <f t="shared" si="8"/>
        <v>#DIV/0!</v>
      </c>
      <c r="N113" s="45" t="e">
        <f t="shared" si="9"/>
        <v>#DIV/0!</v>
      </c>
      <c r="O113" s="45" t="e">
        <f t="shared" si="10"/>
        <v>#DIV/0!</v>
      </c>
      <c r="P113" s="45" t="e">
        <f t="shared" si="11"/>
        <v>#DIV/0!</v>
      </c>
      <c r="Q113" s="46"/>
    </row>
    <row r="114" spans="1:17" ht="18">
      <c r="A114" s="50" t="s">
        <v>307</v>
      </c>
      <c r="B114" s="51" t="s">
        <v>308</v>
      </c>
      <c r="C114" s="46"/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 t="e">
        <f t="shared" si="8"/>
        <v>#DIV/0!</v>
      </c>
      <c r="N114" s="45" t="e">
        <f t="shared" si="9"/>
        <v>#DIV/0!</v>
      </c>
      <c r="O114" s="45" t="e">
        <f t="shared" si="10"/>
        <v>#DIV/0!</v>
      </c>
      <c r="P114" s="45" t="e">
        <f t="shared" si="11"/>
        <v>#DIV/0!</v>
      </c>
      <c r="Q114" s="46"/>
    </row>
    <row r="115" spans="1:17" ht="36">
      <c r="A115" s="48" t="s">
        <v>309</v>
      </c>
      <c r="B115" s="49" t="s">
        <v>310</v>
      </c>
      <c r="C115" s="46"/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 t="e">
        <f t="shared" si="8"/>
        <v>#DIV/0!</v>
      </c>
      <c r="N115" s="45" t="e">
        <f t="shared" si="9"/>
        <v>#DIV/0!</v>
      </c>
      <c r="O115" s="45" t="e">
        <f t="shared" si="10"/>
        <v>#DIV/0!</v>
      </c>
      <c r="P115" s="45" t="e">
        <f t="shared" si="11"/>
        <v>#DIV/0!</v>
      </c>
      <c r="Q115" s="46"/>
    </row>
    <row r="116" spans="1:17" ht="36">
      <c r="A116" s="48" t="s">
        <v>311</v>
      </c>
      <c r="B116" s="49" t="s">
        <v>312</v>
      </c>
      <c r="C116" s="46"/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 t="e">
        <f t="shared" si="8"/>
        <v>#DIV/0!</v>
      </c>
      <c r="N116" s="45" t="e">
        <f t="shared" si="9"/>
        <v>#DIV/0!</v>
      </c>
      <c r="O116" s="45" t="e">
        <f t="shared" si="10"/>
        <v>#DIV/0!</v>
      </c>
      <c r="P116" s="45" t="e">
        <f t="shared" si="11"/>
        <v>#DIV/0!</v>
      </c>
      <c r="Q116" s="46"/>
    </row>
    <row r="117" spans="1:17" ht="36">
      <c r="A117" s="48" t="s">
        <v>313</v>
      </c>
      <c r="B117" s="49" t="s">
        <v>314</v>
      </c>
      <c r="C117" s="46"/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 t="e">
        <f t="shared" si="8"/>
        <v>#DIV/0!</v>
      </c>
      <c r="N117" s="45" t="e">
        <f t="shared" si="9"/>
        <v>#DIV/0!</v>
      </c>
      <c r="O117" s="45" t="e">
        <f t="shared" si="10"/>
        <v>#DIV/0!</v>
      </c>
      <c r="P117" s="45" t="e">
        <f t="shared" si="11"/>
        <v>#DIV/0!</v>
      </c>
      <c r="Q117" s="46"/>
    </row>
    <row r="118" spans="1:17" ht="54">
      <c r="A118" s="53" t="s">
        <v>315</v>
      </c>
      <c r="B118" s="49" t="s">
        <v>316</v>
      </c>
      <c r="C118" s="46"/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 t="e">
        <f t="shared" si="8"/>
        <v>#DIV/0!</v>
      </c>
      <c r="N118" s="45" t="e">
        <f t="shared" si="9"/>
        <v>#DIV/0!</v>
      </c>
      <c r="O118" s="45" t="e">
        <f t="shared" si="10"/>
        <v>#DIV/0!</v>
      </c>
      <c r="P118" s="45" t="e">
        <f t="shared" si="11"/>
        <v>#DIV/0!</v>
      </c>
      <c r="Q118" s="46"/>
    </row>
    <row r="119" spans="1:17" ht="36">
      <c r="A119" s="53" t="s">
        <v>317</v>
      </c>
      <c r="B119" s="49" t="s">
        <v>318</v>
      </c>
      <c r="C119" s="46"/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 t="e">
        <f t="shared" si="8"/>
        <v>#DIV/0!</v>
      </c>
      <c r="N119" s="45" t="e">
        <f t="shared" si="9"/>
        <v>#DIV/0!</v>
      </c>
      <c r="O119" s="45" t="e">
        <f t="shared" si="10"/>
        <v>#DIV/0!</v>
      </c>
      <c r="P119" s="45" t="e">
        <f t="shared" si="11"/>
        <v>#DIV/0!</v>
      </c>
      <c r="Q119" s="46"/>
    </row>
    <row r="120" spans="1:17" ht="54">
      <c r="A120" s="48" t="s">
        <v>319</v>
      </c>
      <c r="B120" s="49" t="s">
        <v>320</v>
      </c>
      <c r="C120" s="46"/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 t="e">
        <f t="shared" si="8"/>
        <v>#DIV/0!</v>
      </c>
      <c r="N120" s="45" t="e">
        <f t="shared" si="9"/>
        <v>#DIV/0!</v>
      </c>
      <c r="O120" s="45" t="e">
        <f t="shared" si="10"/>
        <v>#DIV/0!</v>
      </c>
      <c r="P120" s="45" t="e">
        <f t="shared" si="11"/>
        <v>#DIV/0!</v>
      </c>
      <c r="Q120" s="46"/>
    </row>
    <row r="121" spans="1:17" ht="18">
      <c r="A121" s="48" t="s">
        <v>321</v>
      </c>
      <c r="B121" s="246" t="s">
        <v>1196</v>
      </c>
      <c r="C121" s="46" t="s">
        <v>1195</v>
      </c>
      <c r="D121" s="171">
        <v>5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 t="e">
        <f t="shared" si="8"/>
        <v>#DIV/0!</v>
      </c>
      <c r="N121" s="45" t="e">
        <f t="shared" si="9"/>
        <v>#DIV/0!</v>
      </c>
      <c r="O121" s="45" t="e">
        <f t="shared" si="10"/>
        <v>#DIV/0!</v>
      </c>
      <c r="P121" s="45" t="e">
        <f t="shared" si="11"/>
        <v>#DIV/0!</v>
      </c>
      <c r="Q121" s="46"/>
    </row>
    <row r="122" spans="1:17" ht="36">
      <c r="A122" s="48" t="s">
        <v>322</v>
      </c>
      <c r="B122" s="49" t="s">
        <v>323</v>
      </c>
      <c r="C122" s="46"/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 t="e">
        <f t="shared" si="8"/>
        <v>#DIV/0!</v>
      </c>
      <c r="N122" s="45" t="e">
        <f t="shared" si="9"/>
        <v>#DIV/0!</v>
      </c>
      <c r="O122" s="45" t="e">
        <f t="shared" si="10"/>
        <v>#DIV/0!</v>
      </c>
      <c r="P122" s="45" t="e">
        <f t="shared" si="11"/>
        <v>#DIV/0!</v>
      </c>
      <c r="Q122" s="46"/>
    </row>
    <row r="123" spans="1:17" ht="18">
      <c r="A123" s="48" t="s">
        <v>324</v>
      </c>
      <c r="B123" s="49" t="s">
        <v>325</v>
      </c>
      <c r="C123" s="46"/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 t="e">
        <f t="shared" si="8"/>
        <v>#DIV/0!</v>
      </c>
      <c r="N123" s="45" t="e">
        <f t="shared" si="9"/>
        <v>#DIV/0!</v>
      </c>
      <c r="O123" s="45" t="e">
        <f t="shared" si="10"/>
        <v>#DIV/0!</v>
      </c>
      <c r="P123" s="45" t="e">
        <f t="shared" si="11"/>
        <v>#DIV/0!</v>
      </c>
      <c r="Q123" s="46"/>
    </row>
    <row r="124" spans="1:17" ht="18">
      <c r="A124" s="48" t="s">
        <v>326</v>
      </c>
      <c r="B124" s="49" t="s">
        <v>327</v>
      </c>
      <c r="C124" s="46"/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 t="e">
        <f t="shared" si="8"/>
        <v>#DIV/0!</v>
      </c>
      <c r="N124" s="45" t="e">
        <f t="shared" si="9"/>
        <v>#DIV/0!</v>
      </c>
      <c r="O124" s="45" t="e">
        <f t="shared" si="10"/>
        <v>#DIV/0!</v>
      </c>
      <c r="P124" s="45" t="e">
        <f t="shared" si="11"/>
        <v>#DIV/0!</v>
      </c>
      <c r="Q124" s="46"/>
    </row>
    <row r="125" spans="1:17" ht="18">
      <c r="A125" s="48" t="s">
        <v>328</v>
      </c>
      <c r="B125" s="49" t="s">
        <v>329</v>
      </c>
      <c r="C125" s="46"/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 t="e">
        <f t="shared" si="8"/>
        <v>#DIV/0!</v>
      </c>
      <c r="N125" s="45" t="e">
        <f t="shared" si="9"/>
        <v>#DIV/0!</v>
      </c>
      <c r="O125" s="45" t="e">
        <f t="shared" si="10"/>
        <v>#DIV/0!</v>
      </c>
      <c r="P125" s="45" t="e">
        <f t="shared" si="11"/>
        <v>#DIV/0!</v>
      </c>
      <c r="Q125" s="46"/>
    </row>
    <row r="126" spans="1:17" ht="36">
      <c r="A126" s="53" t="s">
        <v>330</v>
      </c>
      <c r="B126" s="49" t="s">
        <v>331</v>
      </c>
      <c r="C126" s="46"/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 t="e">
        <f t="shared" si="8"/>
        <v>#DIV/0!</v>
      </c>
      <c r="N126" s="45" t="e">
        <f t="shared" si="9"/>
        <v>#DIV/0!</v>
      </c>
      <c r="O126" s="45" t="e">
        <f t="shared" si="10"/>
        <v>#DIV/0!</v>
      </c>
      <c r="P126" s="45" t="e">
        <f t="shared" si="11"/>
        <v>#DIV/0!</v>
      </c>
      <c r="Q126" s="46"/>
    </row>
    <row r="127" spans="1:17" ht="18">
      <c r="A127" s="53" t="s">
        <v>332</v>
      </c>
      <c r="B127" s="49" t="s">
        <v>333</v>
      </c>
      <c r="C127" s="46"/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 t="e">
        <f t="shared" si="8"/>
        <v>#DIV/0!</v>
      </c>
      <c r="N127" s="45" t="e">
        <f t="shared" si="9"/>
        <v>#DIV/0!</v>
      </c>
      <c r="O127" s="45" t="e">
        <f t="shared" si="10"/>
        <v>#DIV/0!</v>
      </c>
      <c r="P127" s="45" t="e">
        <f t="shared" si="11"/>
        <v>#DIV/0!</v>
      </c>
      <c r="Q127" s="46"/>
    </row>
    <row r="128" spans="1:17" ht="18">
      <c r="A128" s="53" t="s">
        <v>334</v>
      </c>
      <c r="B128" s="49" t="s">
        <v>335</v>
      </c>
      <c r="C128" s="46"/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 t="e">
        <f t="shared" si="8"/>
        <v>#DIV/0!</v>
      </c>
      <c r="N128" s="45" t="e">
        <f t="shared" si="9"/>
        <v>#DIV/0!</v>
      </c>
      <c r="O128" s="45" t="e">
        <f t="shared" si="10"/>
        <v>#DIV/0!</v>
      </c>
      <c r="P128" s="45" t="e">
        <f t="shared" si="11"/>
        <v>#DIV/0!</v>
      </c>
      <c r="Q128" s="46"/>
    </row>
    <row r="129" spans="1:17" ht="19.5">
      <c r="A129" s="56" t="s">
        <v>336</v>
      </c>
      <c r="B129" s="51" t="s">
        <v>337</v>
      </c>
      <c r="C129" s="46"/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 t="e">
        <f t="shared" si="8"/>
        <v>#DIV/0!</v>
      </c>
      <c r="N129" s="45" t="e">
        <f t="shared" si="9"/>
        <v>#DIV/0!</v>
      </c>
      <c r="O129" s="45" t="e">
        <f t="shared" si="10"/>
        <v>#DIV/0!</v>
      </c>
      <c r="P129" s="45" t="e">
        <f t="shared" si="11"/>
        <v>#DIV/0!</v>
      </c>
      <c r="Q129" s="46"/>
    </row>
    <row r="130" spans="1:17" ht="36">
      <c r="A130" s="50" t="s">
        <v>338</v>
      </c>
      <c r="B130" s="51" t="s">
        <v>339</v>
      </c>
      <c r="C130" s="46"/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 t="e">
        <f t="shared" si="8"/>
        <v>#DIV/0!</v>
      </c>
      <c r="N130" s="45" t="e">
        <f t="shared" si="9"/>
        <v>#DIV/0!</v>
      </c>
      <c r="O130" s="45" t="e">
        <f t="shared" si="10"/>
        <v>#DIV/0!</v>
      </c>
      <c r="P130" s="45" t="e">
        <f t="shared" si="11"/>
        <v>#DIV/0!</v>
      </c>
      <c r="Q130" s="46"/>
    </row>
    <row r="131" spans="1:17" ht="36">
      <c r="A131" s="48" t="s">
        <v>340</v>
      </c>
      <c r="B131" s="49" t="s">
        <v>341</v>
      </c>
      <c r="C131" s="46"/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 t="e">
        <f t="shared" si="8"/>
        <v>#DIV/0!</v>
      </c>
      <c r="N131" s="45" t="e">
        <f t="shared" si="9"/>
        <v>#DIV/0!</v>
      </c>
      <c r="O131" s="45" t="e">
        <f t="shared" si="10"/>
        <v>#DIV/0!</v>
      </c>
      <c r="P131" s="45" t="e">
        <f t="shared" si="11"/>
        <v>#DIV/0!</v>
      </c>
      <c r="Q131" s="46"/>
    </row>
    <row r="132" spans="1:17" ht="18">
      <c r="A132" s="48" t="s">
        <v>342</v>
      </c>
      <c r="B132" s="49" t="s">
        <v>343</v>
      </c>
      <c r="C132" s="46"/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 t="e">
        <f t="shared" si="8"/>
        <v>#DIV/0!</v>
      </c>
      <c r="N132" s="45" t="e">
        <f t="shared" si="9"/>
        <v>#DIV/0!</v>
      </c>
      <c r="O132" s="45" t="e">
        <f t="shared" si="10"/>
        <v>#DIV/0!</v>
      </c>
      <c r="P132" s="45" t="e">
        <f t="shared" si="11"/>
        <v>#DIV/0!</v>
      </c>
      <c r="Q132" s="46"/>
    </row>
    <row r="133" spans="1:17" ht="18">
      <c r="A133" s="48" t="s">
        <v>344</v>
      </c>
      <c r="B133" s="246" t="s">
        <v>345</v>
      </c>
      <c r="C133" s="46"/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 t="e">
        <f t="shared" si="8"/>
        <v>#DIV/0!</v>
      </c>
      <c r="N133" s="45" t="e">
        <f t="shared" si="9"/>
        <v>#DIV/0!</v>
      </c>
      <c r="O133" s="45" t="e">
        <f t="shared" si="10"/>
        <v>#DIV/0!</v>
      </c>
      <c r="P133" s="45" t="e">
        <f t="shared" si="11"/>
        <v>#DIV/0!</v>
      </c>
      <c r="Q133" s="46"/>
    </row>
    <row r="134" spans="1:17" ht="18">
      <c r="A134" s="50" t="s">
        <v>346</v>
      </c>
      <c r="B134" s="51" t="s">
        <v>347</v>
      </c>
      <c r="C134" s="46"/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 t="e">
        <f t="shared" si="8"/>
        <v>#DIV/0!</v>
      </c>
      <c r="N134" s="45" t="e">
        <f t="shared" si="9"/>
        <v>#DIV/0!</v>
      </c>
      <c r="O134" s="45" t="e">
        <f t="shared" si="10"/>
        <v>#DIV/0!</v>
      </c>
      <c r="P134" s="45" t="e">
        <f t="shared" si="11"/>
        <v>#DIV/0!</v>
      </c>
      <c r="Q134" s="46"/>
    </row>
    <row r="135" spans="1:17" ht="18">
      <c r="A135" s="48" t="s">
        <v>348</v>
      </c>
      <c r="B135" s="246" t="s">
        <v>349</v>
      </c>
      <c r="C135" s="46"/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 t="e">
        <f t="shared" ref="M135:M170" si="12">L135/F135*100</f>
        <v>#DIV/0!</v>
      </c>
      <c r="N135" s="45" t="e">
        <f t="shared" ref="N135:N170" si="13">L135/I135*100</f>
        <v>#DIV/0!</v>
      </c>
      <c r="O135" s="45" t="e">
        <f t="shared" ref="O135:O170" si="14">K135/E135*100</f>
        <v>#DIV/0!</v>
      </c>
      <c r="P135" s="45" t="e">
        <f t="shared" ref="P135:P170" si="15">K135/H135*100</f>
        <v>#DIV/0!</v>
      </c>
      <c r="Q135" s="46"/>
    </row>
    <row r="136" spans="1:17" ht="36">
      <c r="A136" s="48" t="s">
        <v>350</v>
      </c>
      <c r="B136" s="49" t="s">
        <v>351</v>
      </c>
      <c r="C136" s="46"/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 t="e">
        <f t="shared" si="12"/>
        <v>#DIV/0!</v>
      </c>
      <c r="N136" s="45" t="e">
        <f t="shared" si="13"/>
        <v>#DIV/0!</v>
      </c>
      <c r="O136" s="45" t="e">
        <f t="shared" si="14"/>
        <v>#DIV/0!</v>
      </c>
      <c r="P136" s="45" t="e">
        <f t="shared" si="15"/>
        <v>#DIV/0!</v>
      </c>
      <c r="Q136" s="46"/>
    </row>
    <row r="137" spans="1:17" ht="36">
      <c r="A137" s="53" t="s">
        <v>352</v>
      </c>
      <c r="B137" s="49" t="s">
        <v>353</v>
      </c>
      <c r="C137" s="46"/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 t="e">
        <f t="shared" si="12"/>
        <v>#DIV/0!</v>
      </c>
      <c r="N137" s="45" t="e">
        <f t="shared" si="13"/>
        <v>#DIV/0!</v>
      </c>
      <c r="O137" s="45" t="e">
        <f t="shared" si="14"/>
        <v>#DIV/0!</v>
      </c>
      <c r="P137" s="45" t="e">
        <f t="shared" si="15"/>
        <v>#DIV/0!</v>
      </c>
      <c r="Q137" s="46"/>
    </row>
    <row r="138" spans="1:17" ht="36">
      <c r="A138" s="48" t="s">
        <v>354</v>
      </c>
      <c r="B138" s="246" t="s">
        <v>355</v>
      </c>
      <c r="C138" s="46"/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 t="e">
        <f t="shared" si="12"/>
        <v>#DIV/0!</v>
      </c>
      <c r="N138" s="45" t="e">
        <f t="shared" si="13"/>
        <v>#DIV/0!</v>
      </c>
      <c r="O138" s="45" t="e">
        <f t="shared" si="14"/>
        <v>#DIV/0!</v>
      </c>
      <c r="P138" s="45" t="e">
        <f t="shared" si="15"/>
        <v>#DIV/0!</v>
      </c>
      <c r="Q138" s="46"/>
    </row>
    <row r="139" spans="1:17" ht="18">
      <c r="A139" s="53" t="s">
        <v>356</v>
      </c>
      <c r="B139" s="49" t="s">
        <v>357</v>
      </c>
      <c r="C139" s="46"/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 t="e">
        <f t="shared" si="12"/>
        <v>#DIV/0!</v>
      </c>
      <c r="N139" s="45" t="e">
        <f t="shared" si="13"/>
        <v>#DIV/0!</v>
      </c>
      <c r="O139" s="45" t="e">
        <f t="shared" si="14"/>
        <v>#DIV/0!</v>
      </c>
      <c r="P139" s="45" t="e">
        <f t="shared" si="15"/>
        <v>#DIV/0!</v>
      </c>
      <c r="Q139" s="46"/>
    </row>
    <row r="140" spans="1:17" ht="36">
      <c r="A140" s="53" t="s">
        <v>358</v>
      </c>
      <c r="B140" s="49" t="s">
        <v>359</v>
      </c>
      <c r="C140" s="46"/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 t="e">
        <f t="shared" si="12"/>
        <v>#DIV/0!</v>
      </c>
      <c r="N140" s="45" t="e">
        <f t="shared" si="13"/>
        <v>#DIV/0!</v>
      </c>
      <c r="O140" s="45" t="e">
        <f t="shared" si="14"/>
        <v>#DIV/0!</v>
      </c>
      <c r="P140" s="45" t="e">
        <f t="shared" si="15"/>
        <v>#DIV/0!</v>
      </c>
      <c r="Q140" s="46"/>
    </row>
    <row r="141" spans="1:17" ht="36">
      <c r="A141" s="53" t="s">
        <v>360</v>
      </c>
      <c r="B141" s="49" t="s">
        <v>361</v>
      </c>
      <c r="C141" s="46"/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 t="e">
        <f t="shared" si="12"/>
        <v>#DIV/0!</v>
      </c>
      <c r="N141" s="45" t="e">
        <f t="shared" si="13"/>
        <v>#DIV/0!</v>
      </c>
      <c r="O141" s="45" t="e">
        <f t="shared" si="14"/>
        <v>#DIV/0!</v>
      </c>
      <c r="P141" s="45" t="e">
        <f t="shared" si="15"/>
        <v>#DIV/0!</v>
      </c>
      <c r="Q141" s="46"/>
    </row>
    <row r="142" spans="1:17" ht="36">
      <c r="A142" s="53" t="s">
        <v>362</v>
      </c>
      <c r="B142" s="49" t="s">
        <v>363</v>
      </c>
      <c r="C142" s="46"/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 t="e">
        <f t="shared" si="12"/>
        <v>#DIV/0!</v>
      </c>
      <c r="N142" s="45" t="e">
        <f t="shared" si="13"/>
        <v>#DIV/0!</v>
      </c>
      <c r="O142" s="45" t="e">
        <f t="shared" si="14"/>
        <v>#DIV/0!</v>
      </c>
      <c r="P142" s="45" t="e">
        <f t="shared" si="15"/>
        <v>#DIV/0!</v>
      </c>
      <c r="Q142" s="46"/>
    </row>
    <row r="143" spans="1:17" ht="18">
      <c r="A143" s="53" t="s">
        <v>364</v>
      </c>
      <c r="B143" s="49" t="s">
        <v>365</v>
      </c>
      <c r="C143" s="46"/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 t="e">
        <f t="shared" si="12"/>
        <v>#DIV/0!</v>
      </c>
      <c r="N143" s="45" t="e">
        <f t="shared" si="13"/>
        <v>#DIV/0!</v>
      </c>
      <c r="O143" s="45" t="e">
        <f t="shared" si="14"/>
        <v>#DIV/0!</v>
      </c>
      <c r="P143" s="45" t="e">
        <f t="shared" si="15"/>
        <v>#DIV/0!</v>
      </c>
      <c r="Q143" s="46"/>
    </row>
    <row r="144" spans="1:17" ht="36">
      <c r="A144" s="50" t="s">
        <v>366</v>
      </c>
      <c r="B144" s="51" t="s">
        <v>367</v>
      </c>
      <c r="C144" s="46"/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 t="e">
        <f t="shared" si="12"/>
        <v>#DIV/0!</v>
      </c>
      <c r="N144" s="45" t="e">
        <f t="shared" si="13"/>
        <v>#DIV/0!</v>
      </c>
      <c r="O144" s="45" t="e">
        <f t="shared" si="14"/>
        <v>#DIV/0!</v>
      </c>
      <c r="P144" s="45" t="e">
        <f t="shared" si="15"/>
        <v>#DIV/0!</v>
      </c>
      <c r="Q144" s="46"/>
    </row>
    <row r="145" spans="1:17" ht="18">
      <c r="A145" s="50" t="s">
        <v>368</v>
      </c>
      <c r="B145" s="51" t="s">
        <v>369</v>
      </c>
      <c r="C145" s="46"/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 t="e">
        <f t="shared" si="12"/>
        <v>#DIV/0!</v>
      </c>
      <c r="N145" s="45" t="e">
        <f t="shared" si="13"/>
        <v>#DIV/0!</v>
      </c>
      <c r="O145" s="45" t="e">
        <f t="shared" si="14"/>
        <v>#DIV/0!</v>
      </c>
      <c r="P145" s="45" t="e">
        <f t="shared" si="15"/>
        <v>#DIV/0!</v>
      </c>
      <c r="Q145" s="46"/>
    </row>
    <row r="146" spans="1:17" ht="18">
      <c r="A146" s="48" t="s">
        <v>370</v>
      </c>
      <c r="B146" s="49" t="s">
        <v>371</v>
      </c>
      <c r="C146" s="46"/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 t="e">
        <f t="shared" si="12"/>
        <v>#DIV/0!</v>
      </c>
      <c r="N146" s="45" t="e">
        <f t="shared" si="13"/>
        <v>#DIV/0!</v>
      </c>
      <c r="O146" s="45" t="e">
        <f t="shared" si="14"/>
        <v>#DIV/0!</v>
      </c>
      <c r="P146" s="45" t="e">
        <f t="shared" si="15"/>
        <v>#DIV/0!</v>
      </c>
      <c r="Q146" s="46"/>
    </row>
    <row r="147" spans="1:17" ht="36">
      <c r="A147" s="50" t="s">
        <v>372</v>
      </c>
      <c r="B147" s="51" t="s">
        <v>373</v>
      </c>
      <c r="C147" s="46"/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 t="e">
        <f t="shared" si="12"/>
        <v>#DIV/0!</v>
      </c>
      <c r="N147" s="45" t="e">
        <f t="shared" si="13"/>
        <v>#DIV/0!</v>
      </c>
      <c r="O147" s="45" t="e">
        <f t="shared" si="14"/>
        <v>#DIV/0!</v>
      </c>
      <c r="P147" s="45" t="e">
        <f t="shared" si="15"/>
        <v>#DIV/0!</v>
      </c>
      <c r="Q147" s="46"/>
    </row>
    <row r="148" spans="1:17" ht="18">
      <c r="A148" s="52" t="s">
        <v>374</v>
      </c>
      <c r="B148" s="51" t="s">
        <v>375</v>
      </c>
      <c r="C148" s="46"/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 t="e">
        <f t="shared" si="12"/>
        <v>#DIV/0!</v>
      </c>
      <c r="N148" s="45" t="e">
        <f t="shared" si="13"/>
        <v>#DIV/0!</v>
      </c>
      <c r="O148" s="45" t="e">
        <f t="shared" si="14"/>
        <v>#DIV/0!</v>
      </c>
      <c r="P148" s="45" t="e">
        <f t="shared" si="15"/>
        <v>#DIV/0!</v>
      </c>
      <c r="Q148" s="46"/>
    </row>
    <row r="149" spans="1:17" ht="18">
      <c r="A149" s="50" t="s">
        <v>376</v>
      </c>
      <c r="B149" s="51" t="s">
        <v>377</v>
      </c>
      <c r="C149" s="46"/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 t="e">
        <f t="shared" si="12"/>
        <v>#DIV/0!</v>
      </c>
      <c r="N149" s="45" t="e">
        <f t="shared" si="13"/>
        <v>#DIV/0!</v>
      </c>
      <c r="O149" s="45" t="e">
        <f t="shared" si="14"/>
        <v>#DIV/0!</v>
      </c>
      <c r="P149" s="45" t="e">
        <f t="shared" si="15"/>
        <v>#DIV/0!</v>
      </c>
      <c r="Q149" s="46"/>
    </row>
    <row r="150" spans="1:17" ht="18">
      <c r="A150" s="48" t="s">
        <v>378</v>
      </c>
      <c r="B150" s="49" t="s">
        <v>379</v>
      </c>
      <c r="C150" s="46"/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 t="e">
        <f t="shared" si="12"/>
        <v>#DIV/0!</v>
      </c>
      <c r="N150" s="45" t="e">
        <f t="shared" si="13"/>
        <v>#DIV/0!</v>
      </c>
      <c r="O150" s="45" t="e">
        <f t="shared" si="14"/>
        <v>#DIV/0!</v>
      </c>
      <c r="P150" s="45" t="e">
        <f t="shared" si="15"/>
        <v>#DIV/0!</v>
      </c>
      <c r="Q150" s="46"/>
    </row>
    <row r="151" spans="1:17" ht="36">
      <c r="A151" s="53" t="s">
        <v>380</v>
      </c>
      <c r="B151" s="49" t="s">
        <v>381</v>
      </c>
      <c r="C151" s="46"/>
      <c r="D151" s="45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 t="e">
        <f t="shared" si="12"/>
        <v>#DIV/0!</v>
      </c>
      <c r="N151" s="45" t="e">
        <f t="shared" si="13"/>
        <v>#DIV/0!</v>
      </c>
      <c r="O151" s="45" t="e">
        <f t="shared" si="14"/>
        <v>#DIV/0!</v>
      </c>
      <c r="P151" s="45" t="e">
        <f t="shared" si="15"/>
        <v>#DIV/0!</v>
      </c>
      <c r="Q151" s="46"/>
    </row>
    <row r="152" spans="1:17" ht="18">
      <c r="A152" s="52" t="s">
        <v>382</v>
      </c>
      <c r="B152" s="51" t="s">
        <v>383</v>
      </c>
      <c r="C152" s="46"/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 t="e">
        <f t="shared" si="12"/>
        <v>#DIV/0!</v>
      </c>
      <c r="N152" s="45" t="e">
        <f t="shared" si="13"/>
        <v>#DIV/0!</v>
      </c>
      <c r="O152" s="45" t="e">
        <f t="shared" si="14"/>
        <v>#DIV/0!</v>
      </c>
      <c r="P152" s="45" t="e">
        <f t="shared" si="15"/>
        <v>#DIV/0!</v>
      </c>
      <c r="Q152" s="46"/>
    </row>
    <row r="153" spans="1:17" ht="18">
      <c r="A153" s="50" t="s">
        <v>384</v>
      </c>
      <c r="B153" s="57" t="s">
        <v>385</v>
      </c>
      <c r="C153" s="46"/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 t="e">
        <f t="shared" si="12"/>
        <v>#DIV/0!</v>
      </c>
      <c r="N153" s="45" t="e">
        <f t="shared" si="13"/>
        <v>#DIV/0!</v>
      </c>
      <c r="O153" s="45" t="e">
        <f t="shared" si="14"/>
        <v>#DIV/0!</v>
      </c>
      <c r="P153" s="45" t="e">
        <f t="shared" si="15"/>
        <v>#DIV/0!</v>
      </c>
      <c r="Q153" s="46"/>
    </row>
    <row r="154" spans="1:17" ht="18">
      <c r="A154" s="48" t="s">
        <v>386</v>
      </c>
      <c r="B154" s="49" t="s">
        <v>387</v>
      </c>
      <c r="C154" s="46"/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 t="e">
        <f t="shared" si="12"/>
        <v>#DIV/0!</v>
      </c>
      <c r="N154" s="45" t="e">
        <f t="shared" si="13"/>
        <v>#DIV/0!</v>
      </c>
      <c r="O154" s="45" t="e">
        <f t="shared" si="14"/>
        <v>#DIV/0!</v>
      </c>
      <c r="P154" s="45" t="e">
        <f t="shared" si="15"/>
        <v>#DIV/0!</v>
      </c>
      <c r="Q154" s="46"/>
    </row>
    <row r="155" spans="1:17" ht="18">
      <c r="A155" s="50" t="s">
        <v>388</v>
      </c>
      <c r="B155" s="51" t="s">
        <v>389</v>
      </c>
      <c r="C155" s="46"/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 t="e">
        <f t="shared" si="12"/>
        <v>#DIV/0!</v>
      </c>
      <c r="N155" s="45" t="e">
        <f t="shared" si="13"/>
        <v>#DIV/0!</v>
      </c>
      <c r="O155" s="45" t="e">
        <f t="shared" si="14"/>
        <v>#DIV/0!</v>
      </c>
      <c r="P155" s="45" t="e">
        <f t="shared" si="15"/>
        <v>#DIV/0!</v>
      </c>
      <c r="Q155" s="46"/>
    </row>
    <row r="156" spans="1:17" ht="18">
      <c r="A156" s="50" t="s">
        <v>390</v>
      </c>
      <c r="B156" s="51" t="s">
        <v>391</v>
      </c>
      <c r="C156" s="46"/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 t="e">
        <f t="shared" si="12"/>
        <v>#DIV/0!</v>
      </c>
      <c r="N156" s="45" t="e">
        <f t="shared" si="13"/>
        <v>#DIV/0!</v>
      </c>
      <c r="O156" s="45" t="e">
        <f t="shared" si="14"/>
        <v>#DIV/0!</v>
      </c>
      <c r="P156" s="45" t="e">
        <f t="shared" si="15"/>
        <v>#DIV/0!</v>
      </c>
      <c r="Q156" s="46"/>
    </row>
    <row r="157" spans="1:17" ht="18">
      <c r="A157" s="52" t="s">
        <v>392</v>
      </c>
      <c r="B157" s="51" t="s">
        <v>391</v>
      </c>
      <c r="C157" s="46"/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 t="e">
        <f t="shared" si="12"/>
        <v>#DIV/0!</v>
      </c>
      <c r="N157" s="45" t="e">
        <f t="shared" si="13"/>
        <v>#DIV/0!</v>
      </c>
      <c r="O157" s="45" t="e">
        <f t="shared" si="14"/>
        <v>#DIV/0!</v>
      </c>
      <c r="P157" s="45" t="e">
        <f t="shared" si="15"/>
        <v>#DIV/0!</v>
      </c>
      <c r="Q157" s="46"/>
    </row>
    <row r="158" spans="1:17" ht="18">
      <c r="A158" s="50" t="s">
        <v>393</v>
      </c>
      <c r="B158" s="51" t="s">
        <v>394</v>
      </c>
      <c r="C158" s="46"/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 t="e">
        <f t="shared" si="12"/>
        <v>#DIV/0!</v>
      </c>
      <c r="N158" s="45" t="e">
        <f t="shared" si="13"/>
        <v>#DIV/0!</v>
      </c>
      <c r="O158" s="45" t="e">
        <f t="shared" si="14"/>
        <v>#DIV/0!</v>
      </c>
      <c r="P158" s="45" t="e">
        <f t="shared" si="15"/>
        <v>#DIV/0!</v>
      </c>
      <c r="Q158" s="46"/>
    </row>
    <row r="159" spans="1:17" ht="18">
      <c r="A159" s="50" t="s">
        <v>395</v>
      </c>
      <c r="B159" s="51" t="s">
        <v>396</v>
      </c>
      <c r="C159" s="46"/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 t="e">
        <f t="shared" si="12"/>
        <v>#DIV/0!</v>
      </c>
      <c r="N159" s="45" t="e">
        <f t="shared" si="13"/>
        <v>#DIV/0!</v>
      </c>
      <c r="O159" s="45" t="e">
        <f t="shared" si="14"/>
        <v>#DIV/0!</v>
      </c>
      <c r="P159" s="45" t="e">
        <f t="shared" si="15"/>
        <v>#DIV/0!</v>
      </c>
      <c r="Q159" s="46"/>
    </row>
    <row r="160" spans="1:17" ht="18">
      <c r="A160" s="48" t="s">
        <v>397</v>
      </c>
      <c r="B160" s="49" t="s">
        <v>398</v>
      </c>
      <c r="C160" s="46"/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 t="e">
        <f t="shared" si="12"/>
        <v>#DIV/0!</v>
      </c>
      <c r="N160" s="45" t="e">
        <f t="shared" si="13"/>
        <v>#DIV/0!</v>
      </c>
      <c r="O160" s="45" t="e">
        <f t="shared" si="14"/>
        <v>#DIV/0!</v>
      </c>
      <c r="P160" s="45" t="e">
        <f t="shared" si="15"/>
        <v>#DIV/0!</v>
      </c>
      <c r="Q160" s="46"/>
    </row>
    <row r="161" spans="1:17" ht="36">
      <c r="A161" s="50" t="s">
        <v>399</v>
      </c>
      <c r="B161" s="51" t="s">
        <v>400</v>
      </c>
      <c r="C161" s="46"/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 t="e">
        <f t="shared" si="12"/>
        <v>#DIV/0!</v>
      </c>
      <c r="N161" s="45" t="e">
        <f t="shared" si="13"/>
        <v>#DIV/0!</v>
      </c>
      <c r="O161" s="45" t="e">
        <f t="shared" si="14"/>
        <v>#DIV/0!</v>
      </c>
      <c r="P161" s="45" t="e">
        <f t="shared" si="15"/>
        <v>#DIV/0!</v>
      </c>
      <c r="Q161" s="46"/>
    </row>
    <row r="162" spans="1:17" ht="18">
      <c r="A162" s="50" t="s">
        <v>401</v>
      </c>
      <c r="B162" s="51" t="s">
        <v>402</v>
      </c>
      <c r="C162" s="46"/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 t="e">
        <f t="shared" si="12"/>
        <v>#DIV/0!</v>
      </c>
      <c r="N162" s="45" t="e">
        <f t="shared" si="13"/>
        <v>#DIV/0!</v>
      </c>
      <c r="O162" s="45" t="e">
        <f t="shared" si="14"/>
        <v>#DIV/0!</v>
      </c>
      <c r="P162" s="45" t="e">
        <f t="shared" si="15"/>
        <v>#DIV/0!</v>
      </c>
      <c r="Q162" s="46"/>
    </row>
    <row r="163" spans="1:17" ht="18">
      <c r="A163" s="52" t="s">
        <v>403</v>
      </c>
      <c r="B163" s="51" t="s">
        <v>404</v>
      </c>
      <c r="C163" s="46"/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 t="e">
        <f t="shared" si="12"/>
        <v>#DIV/0!</v>
      </c>
      <c r="N163" s="45" t="e">
        <f t="shared" si="13"/>
        <v>#DIV/0!</v>
      </c>
      <c r="O163" s="45" t="e">
        <f t="shared" si="14"/>
        <v>#DIV/0!</v>
      </c>
      <c r="P163" s="45" t="e">
        <f t="shared" si="15"/>
        <v>#DIV/0!</v>
      </c>
      <c r="Q163" s="46"/>
    </row>
    <row r="164" spans="1:17" ht="18">
      <c r="A164" s="48" t="s">
        <v>405</v>
      </c>
      <c r="B164" s="49" t="s">
        <v>406</v>
      </c>
      <c r="C164" s="46"/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 t="e">
        <f t="shared" si="12"/>
        <v>#DIV/0!</v>
      </c>
      <c r="N164" s="45" t="e">
        <f t="shared" si="13"/>
        <v>#DIV/0!</v>
      </c>
      <c r="O164" s="45" t="e">
        <f t="shared" si="14"/>
        <v>#DIV/0!</v>
      </c>
      <c r="P164" s="45" t="e">
        <f t="shared" si="15"/>
        <v>#DIV/0!</v>
      </c>
      <c r="Q164" s="46"/>
    </row>
    <row r="165" spans="1:17" ht="18">
      <c r="A165" s="50" t="s">
        <v>407</v>
      </c>
      <c r="B165" s="51" t="s">
        <v>408</v>
      </c>
      <c r="C165" s="46"/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 t="e">
        <f t="shared" si="12"/>
        <v>#DIV/0!</v>
      </c>
      <c r="N165" s="45" t="e">
        <f t="shared" si="13"/>
        <v>#DIV/0!</v>
      </c>
      <c r="O165" s="45" t="e">
        <f t="shared" si="14"/>
        <v>#DIV/0!</v>
      </c>
      <c r="P165" s="45" t="e">
        <f t="shared" si="15"/>
        <v>#DIV/0!</v>
      </c>
      <c r="Q165" s="46"/>
    </row>
    <row r="166" spans="1:17" ht="36">
      <c r="A166" s="53" t="s">
        <v>409</v>
      </c>
      <c r="B166" s="49" t="s">
        <v>410</v>
      </c>
      <c r="C166" s="46"/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 t="e">
        <f t="shared" si="12"/>
        <v>#DIV/0!</v>
      </c>
      <c r="N166" s="45" t="e">
        <f t="shared" si="13"/>
        <v>#DIV/0!</v>
      </c>
      <c r="O166" s="45" t="e">
        <f t="shared" si="14"/>
        <v>#DIV/0!</v>
      </c>
      <c r="P166" s="45" t="e">
        <f t="shared" si="15"/>
        <v>#DIV/0!</v>
      </c>
      <c r="Q166" s="46"/>
    </row>
    <row r="167" spans="1:17" ht="36">
      <c r="A167" s="53" t="s">
        <v>411</v>
      </c>
      <c r="B167" s="49" t="s">
        <v>412</v>
      </c>
      <c r="C167" s="46"/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 t="e">
        <f t="shared" si="12"/>
        <v>#DIV/0!</v>
      </c>
      <c r="N167" s="45" t="e">
        <f t="shared" si="13"/>
        <v>#DIV/0!</v>
      </c>
      <c r="O167" s="45" t="e">
        <f t="shared" si="14"/>
        <v>#DIV/0!</v>
      </c>
      <c r="P167" s="45" t="e">
        <f t="shared" si="15"/>
        <v>#DIV/0!</v>
      </c>
      <c r="Q167" s="46"/>
    </row>
    <row r="168" spans="1:17" ht="36">
      <c r="A168" s="48" t="s">
        <v>413</v>
      </c>
      <c r="B168" s="49" t="s">
        <v>414</v>
      </c>
      <c r="C168" s="46"/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 t="e">
        <f t="shared" si="12"/>
        <v>#DIV/0!</v>
      </c>
      <c r="N168" s="45" t="e">
        <f t="shared" si="13"/>
        <v>#DIV/0!</v>
      </c>
      <c r="O168" s="45" t="e">
        <f t="shared" si="14"/>
        <v>#DIV/0!</v>
      </c>
      <c r="P168" s="45" t="e">
        <f t="shared" si="15"/>
        <v>#DIV/0!</v>
      </c>
      <c r="Q168" s="46"/>
    </row>
    <row r="169" spans="1:17" ht="18">
      <c r="A169" s="50" t="s">
        <v>415</v>
      </c>
      <c r="B169" s="51" t="s">
        <v>416</v>
      </c>
      <c r="C169" s="46"/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 t="e">
        <f t="shared" si="12"/>
        <v>#DIV/0!</v>
      </c>
      <c r="N169" s="45" t="e">
        <f t="shared" si="13"/>
        <v>#DIV/0!</v>
      </c>
      <c r="O169" s="45" t="e">
        <f t="shared" si="14"/>
        <v>#DIV/0!</v>
      </c>
      <c r="P169" s="45" t="e">
        <f t="shared" si="15"/>
        <v>#DIV/0!</v>
      </c>
      <c r="Q169" s="46"/>
    </row>
    <row r="170" spans="1:17" ht="36">
      <c r="A170" s="53" t="s">
        <v>417</v>
      </c>
      <c r="B170" s="49" t="s">
        <v>418</v>
      </c>
      <c r="C170" s="46"/>
      <c r="D170" s="45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 t="e">
        <f t="shared" si="12"/>
        <v>#DIV/0!</v>
      </c>
      <c r="N170" s="45" t="e">
        <f t="shared" si="13"/>
        <v>#DIV/0!</v>
      </c>
      <c r="O170" s="45" t="e">
        <f t="shared" si="14"/>
        <v>#DIV/0!</v>
      </c>
      <c r="P170" s="45" t="e">
        <f t="shared" si="15"/>
        <v>#DIV/0!</v>
      </c>
      <c r="Q170" s="46"/>
    </row>
    <row r="171" spans="1:17" ht="18">
      <c r="A171" s="58"/>
      <c r="B171" s="59" t="s">
        <v>419</v>
      </c>
      <c r="C171" s="46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18">
      <c r="A172" s="60"/>
      <c r="B172" s="59" t="s">
        <v>420</v>
      </c>
      <c r="C172" s="46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8">
      <c r="A173" s="61"/>
      <c r="B173" s="62" t="s">
        <v>1212</v>
      </c>
      <c r="C173" s="61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8">
      <c r="A174" s="61"/>
      <c r="B174" s="62" t="s">
        <v>1213</v>
      </c>
      <c r="C174" s="61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8">
      <c r="A175" s="61"/>
      <c r="B175" s="62" t="s">
        <v>1214</v>
      </c>
      <c r="C175" s="61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8">
      <c r="A177" s="24"/>
      <c r="B177" s="62" t="s">
        <v>424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 t="s">
        <v>425</v>
      </c>
      <c r="O177" s="24"/>
      <c r="P177" s="24"/>
      <c r="Q177" s="24"/>
    </row>
  </sheetData>
  <mergeCells count="17">
    <mergeCell ref="B10:I10"/>
    <mergeCell ref="M5:N6"/>
    <mergeCell ref="O5:P6"/>
    <mergeCell ref="Q5:Q7"/>
    <mergeCell ref="D6:F6"/>
    <mergeCell ref="G6:I6"/>
    <mergeCell ref="J6:L6"/>
    <mergeCell ref="A1:Q1"/>
    <mergeCell ref="A2:B2"/>
    <mergeCell ref="C2:K2"/>
    <mergeCell ref="L2:Q2"/>
    <mergeCell ref="C4:K4"/>
    <mergeCell ref="A5:A7"/>
    <mergeCell ref="B5:B7"/>
    <mergeCell ref="C5:C7"/>
    <mergeCell ref="D5:I5"/>
    <mergeCell ref="J5:L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J17" sqref="J17"/>
    </sheetView>
  </sheetViews>
  <sheetFormatPr defaultRowHeight="15"/>
  <cols>
    <col min="1" max="1" width="3.140625" customWidth="1"/>
    <col min="2" max="2" width="20.28515625" bestFit="1" customWidth="1"/>
    <col min="3" max="3" width="9.5703125" customWidth="1"/>
    <col min="4" max="4" width="10.7109375" customWidth="1"/>
    <col min="6" max="6" width="11.28515625" customWidth="1"/>
    <col min="8" max="8" width="10.85546875" customWidth="1"/>
    <col min="10" max="10" width="10.7109375" customWidth="1"/>
    <col min="12" max="12" width="11.5703125" customWidth="1"/>
    <col min="14" max="14" width="11.7109375" customWidth="1"/>
    <col min="15" max="15" width="13.85546875" bestFit="1" customWidth="1"/>
    <col min="16" max="16" width="12.140625" customWidth="1"/>
  </cols>
  <sheetData>
    <row r="1" spans="1:16">
      <c r="A1" s="376" t="s">
        <v>1113</v>
      </c>
      <c r="B1" s="377" t="s">
        <v>1095</v>
      </c>
      <c r="C1" s="377" t="s">
        <v>1094</v>
      </c>
      <c r="D1" s="377"/>
      <c r="E1" s="377" t="s">
        <v>1096</v>
      </c>
      <c r="F1" s="377"/>
      <c r="G1" s="376" t="s">
        <v>1097</v>
      </c>
      <c r="H1" s="376"/>
      <c r="I1" s="377" t="s">
        <v>1098</v>
      </c>
      <c r="J1" s="377"/>
      <c r="K1" s="377" t="s">
        <v>1099</v>
      </c>
      <c r="L1" s="377"/>
      <c r="M1" s="376" t="s">
        <v>1100</v>
      </c>
      <c r="N1" s="376"/>
      <c r="O1" s="377" t="s">
        <v>1101</v>
      </c>
      <c r="P1" s="377"/>
    </row>
    <row r="2" spans="1:16" ht="30.75" customHeight="1">
      <c r="A2" s="376"/>
      <c r="B2" s="377"/>
      <c r="C2" s="233" t="s">
        <v>1102</v>
      </c>
      <c r="D2" s="234" t="s">
        <v>1103</v>
      </c>
      <c r="E2" s="233" t="s">
        <v>1102</v>
      </c>
      <c r="F2" s="234" t="s">
        <v>1103</v>
      </c>
      <c r="G2" s="233" t="s">
        <v>1102</v>
      </c>
      <c r="H2" s="234" t="s">
        <v>1103</v>
      </c>
      <c r="I2" s="233" t="s">
        <v>1102</v>
      </c>
      <c r="J2" s="234" t="s">
        <v>1103</v>
      </c>
      <c r="K2" s="233" t="s">
        <v>1102</v>
      </c>
      <c r="L2" s="234" t="s">
        <v>1103</v>
      </c>
      <c r="M2" s="233" t="s">
        <v>1102</v>
      </c>
      <c r="N2" s="234" t="s">
        <v>1103</v>
      </c>
      <c r="O2" s="233" t="s">
        <v>1114</v>
      </c>
      <c r="P2" s="234" t="s">
        <v>1103</v>
      </c>
    </row>
    <row r="3" spans="1:16">
      <c r="A3" s="68">
        <v>1</v>
      </c>
      <c r="B3" s="46" t="s">
        <v>1104</v>
      </c>
      <c r="C3" s="235">
        <v>8.7799999999999994</v>
      </c>
      <c r="D3" s="46"/>
      <c r="E3" s="235">
        <v>5.9</v>
      </c>
      <c r="F3" s="46"/>
      <c r="G3" s="235">
        <v>0.1221</v>
      </c>
      <c r="H3" s="46"/>
      <c r="I3" s="46"/>
      <c r="J3" s="46"/>
      <c r="K3" s="46"/>
      <c r="L3" s="46"/>
      <c r="M3" s="46"/>
      <c r="N3" s="46"/>
      <c r="O3" s="68"/>
      <c r="P3" s="46"/>
    </row>
    <row r="4" spans="1:16">
      <c r="A4" s="68">
        <v>2</v>
      </c>
      <c r="B4" s="46" t="s">
        <v>1105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>
      <c r="A5" s="68">
        <v>3</v>
      </c>
      <c r="B5" s="46" t="s">
        <v>1106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>
      <c r="A6" s="68">
        <v>4</v>
      </c>
      <c r="B6" s="46" t="s">
        <v>1107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>
      <c r="A7" s="68">
        <v>5</v>
      </c>
      <c r="B7" s="46" t="s">
        <v>1108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>
      <c r="A8" s="68">
        <v>6</v>
      </c>
      <c r="B8" s="46" t="s">
        <v>1109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>
      <c r="A9" s="68">
        <v>7</v>
      </c>
      <c r="B9" s="46" t="s">
        <v>1110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>
      <c r="A10" s="68">
        <v>8</v>
      </c>
      <c r="B10" s="46" t="s">
        <v>1111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>
      <c r="A11" s="68">
        <v>9</v>
      </c>
      <c r="B11" s="46" t="s">
        <v>1112</v>
      </c>
      <c r="C11" s="235">
        <v>31.6</v>
      </c>
      <c r="D11" s="235">
        <v>126.2</v>
      </c>
      <c r="E11" s="235">
        <v>3.17</v>
      </c>
      <c r="F11" s="235">
        <v>19.02</v>
      </c>
      <c r="G11" s="68">
        <v>14</v>
      </c>
      <c r="H11" s="235">
        <v>18.27</v>
      </c>
      <c r="I11" s="235">
        <v>3.69</v>
      </c>
      <c r="J11" s="235">
        <v>83.97</v>
      </c>
      <c r="K11" s="46"/>
      <c r="L11" s="46"/>
      <c r="M11" s="235">
        <v>34.5</v>
      </c>
      <c r="N11" s="235">
        <v>44.85</v>
      </c>
      <c r="O11" s="68">
        <v>8878</v>
      </c>
      <c r="P11" s="46"/>
    </row>
  </sheetData>
  <mergeCells count="9">
    <mergeCell ref="M1:N1"/>
    <mergeCell ref="O1:P1"/>
    <mergeCell ref="A1:A2"/>
    <mergeCell ref="B1:B2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zoomScale="78" zoomScaleNormal="78" workbookViewId="0">
      <selection activeCell="Q5" sqref="Q5"/>
    </sheetView>
  </sheetViews>
  <sheetFormatPr defaultRowHeight="15"/>
  <cols>
    <col min="1" max="1" width="6.28515625" customWidth="1"/>
    <col min="2" max="2" width="40.5703125" customWidth="1"/>
    <col min="3" max="3" width="15.28515625" style="24" customWidth="1"/>
    <col min="4" max="4" width="17.5703125" customWidth="1"/>
    <col min="5" max="5" width="12.85546875" customWidth="1"/>
    <col min="6" max="6" width="12.28515625" customWidth="1"/>
    <col min="7" max="7" width="16" customWidth="1"/>
    <col min="8" max="8" width="8.140625" customWidth="1"/>
    <col min="9" max="9" width="9.28515625" customWidth="1"/>
    <col min="10" max="10" width="10.140625" customWidth="1"/>
    <col min="11" max="11" width="11.140625" customWidth="1"/>
  </cols>
  <sheetData>
    <row r="1" spans="1:13" ht="36" customHeight="1">
      <c r="A1" s="291" t="s">
        <v>931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3" ht="42.75" customHeight="1">
      <c r="A2" s="201" t="s">
        <v>543</v>
      </c>
      <c r="B2" s="202" t="s">
        <v>798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52.5" customHeight="1">
      <c r="A3" s="73" t="s">
        <v>3</v>
      </c>
      <c r="B3" s="73" t="s">
        <v>799</v>
      </c>
      <c r="C3" s="73" t="s">
        <v>800</v>
      </c>
      <c r="D3" s="73" t="s">
        <v>801</v>
      </c>
      <c r="E3" s="73" t="s">
        <v>802</v>
      </c>
      <c r="F3" s="73" t="s">
        <v>803</v>
      </c>
      <c r="G3" s="73" t="s">
        <v>804</v>
      </c>
      <c r="H3" s="73" t="s">
        <v>703</v>
      </c>
      <c r="I3" s="73" t="s">
        <v>805</v>
      </c>
      <c r="J3" s="73" t="s">
        <v>806</v>
      </c>
      <c r="K3" s="73" t="s">
        <v>807</v>
      </c>
      <c r="L3" s="73" t="s">
        <v>808</v>
      </c>
      <c r="M3" s="73" t="s">
        <v>27</v>
      </c>
    </row>
    <row r="4" spans="1:13" ht="19.5">
      <c r="A4" s="203">
        <v>1</v>
      </c>
      <c r="B4" s="204" t="s">
        <v>809</v>
      </c>
      <c r="C4" s="175" t="s">
        <v>810</v>
      </c>
      <c r="D4" s="175" t="s">
        <v>810</v>
      </c>
      <c r="E4" s="205">
        <v>0</v>
      </c>
      <c r="F4" s="175" t="s">
        <v>810</v>
      </c>
      <c r="G4" s="205">
        <v>1</v>
      </c>
      <c r="H4" s="182">
        <v>5</v>
      </c>
      <c r="I4" s="182">
        <f>H4*4.56</f>
        <v>22.799999999999997</v>
      </c>
      <c r="J4" s="182">
        <v>380</v>
      </c>
      <c r="K4" s="182">
        <f>J4*17%</f>
        <v>64.600000000000009</v>
      </c>
      <c r="L4" s="182">
        <f>J4+K4</f>
        <v>444.6</v>
      </c>
      <c r="M4" s="199"/>
    </row>
    <row r="5" spans="1:13" ht="19.5">
      <c r="A5" s="203">
        <v>2</v>
      </c>
      <c r="B5" s="204" t="s">
        <v>811</v>
      </c>
      <c r="C5" s="175" t="s">
        <v>810</v>
      </c>
      <c r="D5" s="175" t="s">
        <v>810</v>
      </c>
      <c r="E5" s="205">
        <v>0</v>
      </c>
      <c r="F5" s="175" t="s">
        <v>810</v>
      </c>
      <c r="G5" s="205">
        <v>1</v>
      </c>
      <c r="H5" s="182">
        <v>7</v>
      </c>
      <c r="I5" s="182">
        <f t="shared" ref="I5:I68" si="0">H5*4.56</f>
        <v>31.919999999999998</v>
      </c>
      <c r="J5" s="182">
        <v>380</v>
      </c>
      <c r="K5" s="182">
        <f t="shared" ref="K5:K68" si="1">J5*17%</f>
        <v>64.600000000000009</v>
      </c>
      <c r="L5" s="182">
        <f t="shared" ref="L5:L68" si="2">J5+K5</f>
        <v>444.6</v>
      </c>
      <c r="M5" s="199"/>
    </row>
    <row r="6" spans="1:13" ht="19.5">
      <c r="A6" s="203">
        <v>3</v>
      </c>
      <c r="B6" s="204" t="s">
        <v>812</v>
      </c>
      <c r="C6" s="175" t="s">
        <v>810</v>
      </c>
      <c r="D6" s="175" t="s">
        <v>810</v>
      </c>
      <c r="E6" s="205">
        <v>0</v>
      </c>
      <c r="F6" s="175" t="s">
        <v>810</v>
      </c>
      <c r="G6" s="205">
        <v>1</v>
      </c>
      <c r="H6" s="182">
        <v>6</v>
      </c>
      <c r="I6" s="182">
        <f t="shared" si="0"/>
        <v>27.36</v>
      </c>
      <c r="J6" s="182">
        <v>380</v>
      </c>
      <c r="K6" s="182">
        <f t="shared" si="1"/>
        <v>64.600000000000009</v>
      </c>
      <c r="L6" s="182">
        <f t="shared" si="2"/>
        <v>444.6</v>
      </c>
      <c r="M6" s="199"/>
    </row>
    <row r="7" spans="1:13" ht="19.5">
      <c r="A7" s="203">
        <v>4</v>
      </c>
      <c r="B7" s="204" t="s">
        <v>813</v>
      </c>
      <c r="C7" s="175" t="s">
        <v>810</v>
      </c>
      <c r="D7" s="175" t="s">
        <v>810</v>
      </c>
      <c r="E7" s="205">
        <v>0</v>
      </c>
      <c r="F7" s="175" t="s">
        <v>810</v>
      </c>
      <c r="G7" s="205">
        <v>1</v>
      </c>
      <c r="H7" s="182">
        <v>8</v>
      </c>
      <c r="I7" s="182">
        <f t="shared" si="0"/>
        <v>36.479999999999997</v>
      </c>
      <c r="J7" s="182">
        <v>380</v>
      </c>
      <c r="K7" s="182">
        <f t="shared" si="1"/>
        <v>64.600000000000009</v>
      </c>
      <c r="L7" s="182">
        <f t="shared" si="2"/>
        <v>444.6</v>
      </c>
      <c r="M7" s="199"/>
    </row>
    <row r="8" spans="1:13" ht="18">
      <c r="A8" s="203">
        <v>5</v>
      </c>
      <c r="B8" s="204" t="s">
        <v>814</v>
      </c>
      <c r="C8" s="175" t="s">
        <v>810</v>
      </c>
      <c r="D8" s="175" t="s">
        <v>810</v>
      </c>
      <c r="E8" s="205">
        <v>0</v>
      </c>
      <c r="F8" s="175" t="s">
        <v>810</v>
      </c>
      <c r="G8" s="205">
        <v>1</v>
      </c>
      <c r="H8" s="182">
        <v>12</v>
      </c>
      <c r="I8" s="182">
        <f t="shared" si="0"/>
        <v>54.72</v>
      </c>
      <c r="J8" s="182">
        <v>380</v>
      </c>
      <c r="K8" s="182">
        <f t="shared" si="1"/>
        <v>64.600000000000009</v>
      </c>
      <c r="L8" s="182">
        <f t="shared" si="2"/>
        <v>444.6</v>
      </c>
      <c r="M8" s="206"/>
    </row>
    <row r="9" spans="1:13" ht="18">
      <c r="A9" s="203">
        <v>6</v>
      </c>
      <c r="B9" s="204" t="s">
        <v>815</v>
      </c>
      <c r="C9" s="175" t="s">
        <v>810</v>
      </c>
      <c r="D9" s="175" t="s">
        <v>810</v>
      </c>
      <c r="E9" s="205">
        <v>0</v>
      </c>
      <c r="F9" s="175" t="s">
        <v>810</v>
      </c>
      <c r="G9" s="205">
        <v>1</v>
      </c>
      <c r="H9" s="182">
        <v>11</v>
      </c>
      <c r="I9" s="182">
        <f t="shared" si="0"/>
        <v>50.16</v>
      </c>
      <c r="J9" s="182">
        <v>380</v>
      </c>
      <c r="K9" s="182">
        <f t="shared" si="1"/>
        <v>64.600000000000009</v>
      </c>
      <c r="L9" s="182">
        <f t="shared" si="2"/>
        <v>444.6</v>
      </c>
      <c r="M9" s="46"/>
    </row>
    <row r="10" spans="1:13" ht="34.5">
      <c r="A10" s="203">
        <v>7</v>
      </c>
      <c r="B10" s="204" t="s">
        <v>816</v>
      </c>
      <c r="C10" s="175" t="s">
        <v>810</v>
      </c>
      <c r="D10" s="175" t="s">
        <v>810</v>
      </c>
      <c r="E10" s="205">
        <v>0</v>
      </c>
      <c r="F10" s="175" t="s">
        <v>810</v>
      </c>
      <c r="G10" s="205">
        <v>1</v>
      </c>
      <c r="H10" s="182">
        <v>4</v>
      </c>
      <c r="I10" s="182">
        <f t="shared" si="0"/>
        <v>18.239999999999998</v>
      </c>
      <c r="J10" s="182">
        <v>380</v>
      </c>
      <c r="K10" s="182">
        <f t="shared" si="1"/>
        <v>64.600000000000009</v>
      </c>
      <c r="L10" s="182">
        <f t="shared" si="2"/>
        <v>444.6</v>
      </c>
      <c r="M10" s="207"/>
    </row>
    <row r="11" spans="1:13" ht="18">
      <c r="A11" s="203">
        <v>8</v>
      </c>
      <c r="B11" s="204" t="s">
        <v>817</v>
      </c>
      <c r="C11" s="175" t="s">
        <v>810</v>
      </c>
      <c r="D11" s="175" t="s">
        <v>810</v>
      </c>
      <c r="E11" s="205">
        <v>0</v>
      </c>
      <c r="F11" s="175" t="s">
        <v>810</v>
      </c>
      <c r="G11" s="205">
        <v>1</v>
      </c>
      <c r="H11" s="182">
        <v>7</v>
      </c>
      <c r="I11" s="182">
        <f t="shared" si="0"/>
        <v>31.919999999999998</v>
      </c>
      <c r="J11" s="182">
        <v>380</v>
      </c>
      <c r="K11" s="182">
        <f t="shared" si="1"/>
        <v>64.600000000000009</v>
      </c>
      <c r="L11" s="182">
        <f t="shared" si="2"/>
        <v>444.6</v>
      </c>
      <c r="M11" s="73"/>
    </row>
    <row r="12" spans="1:13" ht="19.5">
      <c r="A12" s="203">
        <v>9</v>
      </c>
      <c r="B12" s="204" t="s">
        <v>818</v>
      </c>
      <c r="C12" s="175" t="s">
        <v>810</v>
      </c>
      <c r="D12" s="175" t="s">
        <v>810</v>
      </c>
      <c r="E12" s="205">
        <v>0</v>
      </c>
      <c r="F12" s="175" t="s">
        <v>810</v>
      </c>
      <c r="G12" s="205">
        <v>1</v>
      </c>
      <c r="H12" s="182">
        <v>6</v>
      </c>
      <c r="I12" s="182">
        <f t="shared" si="0"/>
        <v>27.36</v>
      </c>
      <c r="J12" s="182">
        <v>380</v>
      </c>
      <c r="K12" s="182">
        <f t="shared" si="1"/>
        <v>64.600000000000009</v>
      </c>
      <c r="L12" s="182">
        <f t="shared" si="2"/>
        <v>444.6</v>
      </c>
      <c r="M12" s="199"/>
    </row>
    <row r="13" spans="1:13" ht="19.5">
      <c r="A13" s="203">
        <v>10</v>
      </c>
      <c r="B13" s="204" t="s">
        <v>819</v>
      </c>
      <c r="C13" s="175" t="s">
        <v>810</v>
      </c>
      <c r="D13" s="175" t="s">
        <v>810</v>
      </c>
      <c r="E13" s="205">
        <v>0</v>
      </c>
      <c r="F13" s="175" t="s">
        <v>810</v>
      </c>
      <c r="G13" s="205">
        <v>1</v>
      </c>
      <c r="H13" s="182">
        <v>5</v>
      </c>
      <c r="I13" s="182">
        <f t="shared" si="0"/>
        <v>22.799999999999997</v>
      </c>
      <c r="J13" s="182">
        <v>380</v>
      </c>
      <c r="K13" s="182">
        <f t="shared" si="1"/>
        <v>64.600000000000009</v>
      </c>
      <c r="L13" s="182">
        <f t="shared" si="2"/>
        <v>444.6</v>
      </c>
      <c r="M13" s="199"/>
    </row>
    <row r="14" spans="1:13" ht="19.5">
      <c r="A14" s="203">
        <v>11</v>
      </c>
      <c r="B14" s="204" t="s">
        <v>820</v>
      </c>
      <c r="C14" s="175" t="s">
        <v>810</v>
      </c>
      <c r="D14" s="175" t="s">
        <v>810</v>
      </c>
      <c r="E14" s="205">
        <v>0</v>
      </c>
      <c r="F14" s="175" t="s">
        <v>810</v>
      </c>
      <c r="G14" s="205">
        <v>1</v>
      </c>
      <c r="H14" s="182">
        <v>7</v>
      </c>
      <c r="I14" s="182">
        <f t="shared" si="0"/>
        <v>31.919999999999998</v>
      </c>
      <c r="J14" s="182">
        <v>380</v>
      </c>
      <c r="K14" s="182">
        <f t="shared" si="1"/>
        <v>64.600000000000009</v>
      </c>
      <c r="L14" s="182">
        <f t="shared" si="2"/>
        <v>444.6</v>
      </c>
      <c r="M14" s="199"/>
    </row>
    <row r="15" spans="1:13" ht="19.5">
      <c r="A15" s="203">
        <v>12</v>
      </c>
      <c r="B15" s="204" t="s">
        <v>821</v>
      </c>
      <c r="C15" s="175" t="s">
        <v>810</v>
      </c>
      <c r="D15" s="175" t="s">
        <v>810</v>
      </c>
      <c r="E15" s="205">
        <v>0</v>
      </c>
      <c r="F15" s="175" t="s">
        <v>810</v>
      </c>
      <c r="G15" s="205">
        <v>1</v>
      </c>
      <c r="H15" s="182">
        <v>3</v>
      </c>
      <c r="I15" s="182">
        <f t="shared" si="0"/>
        <v>13.68</v>
      </c>
      <c r="J15" s="182">
        <v>380</v>
      </c>
      <c r="K15" s="182">
        <f t="shared" si="1"/>
        <v>64.600000000000009</v>
      </c>
      <c r="L15" s="182">
        <f t="shared" si="2"/>
        <v>444.6</v>
      </c>
      <c r="M15" s="199"/>
    </row>
    <row r="16" spans="1:13" ht="19.5">
      <c r="A16" s="203">
        <v>13</v>
      </c>
      <c r="B16" s="204" t="s">
        <v>822</v>
      </c>
      <c r="C16" s="175" t="s">
        <v>810</v>
      </c>
      <c r="D16" s="175" t="s">
        <v>810</v>
      </c>
      <c r="E16" s="205">
        <v>0</v>
      </c>
      <c r="F16" s="175" t="s">
        <v>810</v>
      </c>
      <c r="G16" s="205">
        <v>1</v>
      </c>
      <c r="H16" s="182">
        <v>5</v>
      </c>
      <c r="I16" s="182">
        <f t="shared" si="0"/>
        <v>22.799999999999997</v>
      </c>
      <c r="J16" s="182">
        <v>380</v>
      </c>
      <c r="K16" s="182">
        <f t="shared" si="1"/>
        <v>64.600000000000009</v>
      </c>
      <c r="L16" s="182">
        <f t="shared" si="2"/>
        <v>444.6</v>
      </c>
      <c r="M16" s="199"/>
    </row>
    <row r="17" spans="1:13" ht="19.5">
      <c r="A17" s="203">
        <v>14</v>
      </c>
      <c r="B17" s="204" t="s">
        <v>823</v>
      </c>
      <c r="C17" s="175" t="s">
        <v>810</v>
      </c>
      <c r="D17" s="175" t="s">
        <v>810</v>
      </c>
      <c r="E17" s="205">
        <v>0</v>
      </c>
      <c r="F17" s="175" t="s">
        <v>810</v>
      </c>
      <c r="G17" s="205">
        <v>1</v>
      </c>
      <c r="H17" s="182">
        <v>6</v>
      </c>
      <c r="I17" s="182">
        <f t="shared" si="0"/>
        <v>27.36</v>
      </c>
      <c r="J17" s="182">
        <v>380</v>
      </c>
      <c r="K17" s="182">
        <f t="shared" si="1"/>
        <v>64.600000000000009</v>
      </c>
      <c r="L17" s="182">
        <f t="shared" si="2"/>
        <v>444.6</v>
      </c>
      <c r="M17" s="199"/>
    </row>
    <row r="18" spans="1:13" ht="18">
      <c r="A18" s="203">
        <v>15</v>
      </c>
      <c r="B18" s="204" t="s">
        <v>824</v>
      </c>
      <c r="C18" s="175" t="s">
        <v>810</v>
      </c>
      <c r="D18" s="175" t="s">
        <v>810</v>
      </c>
      <c r="E18" s="205">
        <v>0</v>
      </c>
      <c r="F18" s="175" t="s">
        <v>810</v>
      </c>
      <c r="G18" s="205">
        <v>1</v>
      </c>
      <c r="H18" s="182">
        <v>3</v>
      </c>
      <c r="I18" s="182">
        <f t="shared" si="0"/>
        <v>13.68</v>
      </c>
      <c r="J18" s="182">
        <v>380</v>
      </c>
      <c r="K18" s="182">
        <f t="shared" si="1"/>
        <v>64.600000000000009</v>
      </c>
      <c r="L18" s="182">
        <f t="shared" si="2"/>
        <v>444.6</v>
      </c>
      <c r="M18" s="46"/>
    </row>
    <row r="19" spans="1:13" ht="19.5">
      <c r="A19" s="203">
        <v>16</v>
      </c>
      <c r="B19" s="204" t="s">
        <v>825</v>
      </c>
      <c r="C19" s="175" t="s">
        <v>810</v>
      </c>
      <c r="D19" s="175" t="s">
        <v>810</v>
      </c>
      <c r="E19" s="205">
        <v>0</v>
      </c>
      <c r="F19" s="175" t="s">
        <v>810</v>
      </c>
      <c r="G19" s="205">
        <v>1</v>
      </c>
      <c r="H19" s="182">
        <v>4</v>
      </c>
      <c r="I19" s="182">
        <f t="shared" si="0"/>
        <v>18.239999999999998</v>
      </c>
      <c r="J19" s="182">
        <v>380</v>
      </c>
      <c r="K19" s="182">
        <f t="shared" si="1"/>
        <v>64.600000000000009</v>
      </c>
      <c r="L19" s="182">
        <f t="shared" si="2"/>
        <v>444.6</v>
      </c>
      <c r="M19" s="207"/>
    </row>
    <row r="20" spans="1:13" ht="18">
      <c r="A20" s="203">
        <v>17</v>
      </c>
      <c r="B20" s="204" t="s">
        <v>826</v>
      </c>
      <c r="C20" s="175" t="s">
        <v>810</v>
      </c>
      <c r="D20" s="175" t="s">
        <v>810</v>
      </c>
      <c r="E20" s="205">
        <v>0</v>
      </c>
      <c r="F20" s="175" t="s">
        <v>810</v>
      </c>
      <c r="G20" s="205">
        <v>1</v>
      </c>
      <c r="H20" s="182">
        <v>5</v>
      </c>
      <c r="I20" s="182">
        <f t="shared" si="0"/>
        <v>22.799999999999997</v>
      </c>
      <c r="J20" s="182">
        <v>380</v>
      </c>
      <c r="K20" s="182">
        <f t="shared" si="1"/>
        <v>64.600000000000009</v>
      </c>
      <c r="L20" s="182">
        <f t="shared" si="2"/>
        <v>444.6</v>
      </c>
      <c r="M20" s="73"/>
    </row>
    <row r="21" spans="1:13" ht="19.5">
      <c r="A21" s="203">
        <v>18</v>
      </c>
      <c r="B21" s="204" t="s">
        <v>827</v>
      </c>
      <c r="C21" s="175" t="s">
        <v>810</v>
      </c>
      <c r="D21" s="175" t="s">
        <v>810</v>
      </c>
      <c r="E21" s="205">
        <v>0</v>
      </c>
      <c r="F21" s="175" t="s">
        <v>810</v>
      </c>
      <c r="G21" s="205">
        <v>1</v>
      </c>
      <c r="H21" s="182">
        <v>7</v>
      </c>
      <c r="I21" s="182">
        <f t="shared" si="0"/>
        <v>31.919999999999998</v>
      </c>
      <c r="J21" s="182">
        <v>380</v>
      </c>
      <c r="K21" s="182">
        <f t="shared" si="1"/>
        <v>64.600000000000009</v>
      </c>
      <c r="L21" s="182">
        <f t="shared" si="2"/>
        <v>444.6</v>
      </c>
      <c r="M21" s="199"/>
    </row>
    <row r="22" spans="1:13" ht="19.5">
      <c r="A22" s="203">
        <v>19</v>
      </c>
      <c r="B22" s="204" t="s">
        <v>828</v>
      </c>
      <c r="C22" s="175" t="s">
        <v>810</v>
      </c>
      <c r="D22" s="175" t="s">
        <v>810</v>
      </c>
      <c r="E22" s="205">
        <v>0</v>
      </c>
      <c r="F22" s="175" t="s">
        <v>810</v>
      </c>
      <c r="G22" s="205">
        <v>1</v>
      </c>
      <c r="H22" s="182">
        <v>4</v>
      </c>
      <c r="I22" s="182">
        <f t="shared" si="0"/>
        <v>18.239999999999998</v>
      </c>
      <c r="J22" s="182">
        <v>380</v>
      </c>
      <c r="K22" s="182">
        <f t="shared" si="1"/>
        <v>64.600000000000009</v>
      </c>
      <c r="L22" s="182">
        <f t="shared" si="2"/>
        <v>444.6</v>
      </c>
      <c r="M22" s="199"/>
    </row>
    <row r="23" spans="1:13" ht="19.5">
      <c r="A23" s="203">
        <v>20</v>
      </c>
      <c r="B23" s="204" t="s">
        <v>829</v>
      </c>
      <c r="C23" s="175" t="s">
        <v>810</v>
      </c>
      <c r="D23" s="175" t="s">
        <v>810</v>
      </c>
      <c r="E23" s="205">
        <v>0</v>
      </c>
      <c r="F23" s="175" t="s">
        <v>810</v>
      </c>
      <c r="G23" s="205">
        <v>1</v>
      </c>
      <c r="H23" s="182">
        <v>7</v>
      </c>
      <c r="I23" s="182">
        <f t="shared" si="0"/>
        <v>31.919999999999998</v>
      </c>
      <c r="J23" s="182">
        <v>380</v>
      </c>
      <c r="K23" s="182">
        <f t="shared" si="1"/>
        <v>64.600000000000009</v>
      </c>
      <c r="L23" s="182">
        <f t="shared" si="2"/>
        <v>444.6</v>
      </c>
      <c r="M23" s="199"/>
    </row>
    <row r="24" spans="1:13" ht="19.5">
      <c r="A24" s="203">
        <v>21</v>
      </c>
      <c r="B24" s="204" t="s">
        <v>830</v>
      </c>
      <c r="C24" s="175" t="s">
        <v>810</v>
      </c>
      <c r="D24" s="175" t="s">
        <v>810</v>
      </c>
      <c r="E24" s="205">
        <v>0</v>
      </c>
      <c r="F24" s="175" t="s">
        <v>810</v>
      </c>
      <c r="G24" s="205">
        <v>1</v>
      </c>
      <c r="H24" s="182">
        <v>8</v>
      </c>
      <c r="I24" s="182">
        <f t="shared" si="0"/>
        <v>36.479999999999997</v>
      </c>
      <c r="J24" s="182">
        <v>380</v>
      </c>
      <c r="K24" s="182">
        <f t="shared" si="1"/>
        <v>64.600000000000009</v>
      </c>
      <c r="L24" s="182">
        <f t="shared" si="2"/>
        <v>444.6</v>
      </c>
      <c r="M24" s="199"/>
    </row>
    <row r="25" spans="1:13" ht="18">
      <c r="A25" s="203">
        <v>22</v>
      </c>
      <c r="B25" s="204" t="s">
        <v>831</v>
      </c>
      <c r="C25" s="175" t="s">
        <v>810</v>
      </c>
      <c r="D25" s="175" t="s">
        <v>810</v>
      </c>
      <c r="E25" s="205">
        <v>0</v>
      </c>
      <c r="F25" s="175" t="s">
        <v>810</v>
      </c>
      <c r="G25" s="205">
        <v>1</v>
      </c>
      <c r="H25" s="182">
        <v>4</v>
      </c>
      <c r="I25" s="182">
        <f t="shared" si="0"/>
        <v>18.239999999999998</v>
      </c>
      <c r="J25" s="182">
        <v>380</v>
      </c>
      <c r="K25" s="182">
        <f t="shared" si="1"/>
        <v>64.600000000000009</v>
      </c>
      <c r="L25" s="182">
        <f t="shared" si="2"/>
        <v>444.6</v>
      </c>
      <c r="M25" s="206"/>
    </row>
    <row r="26" spans="1:13" ht="18">
      <c r="A26" s="203">
        <v>23</v>
      </c>
      <c r="B26" s="204" t="s">
        <v>832</v>
      </c>
      <c r="C26" s="175" t="s">
        <v>810</v>
      </c>
      <c r="D26" s="175" t="s">
        <v>810</v>
      </c>
      <c r="E26" s="205">
        <v>0</v>
      </c>
      <c r="F26" s="175" t="s">
        <v>810</v>
      </c>
      <c r="G26" s="205">
        <v>1</v>
      </c>
      <c r="H26" s="182">
        <v>6</v>
      </c>
      <c r="I26" s="182">
        <f t="shared" si="0"/>
        <v>27.36</v>
      </c>
      <c r="J26" s="182">
        <v>380</v>
      </c>
      <c r="K26" s="182">
        <f t="shared" si="1"/>
        <v>64.600000000000009</v>
      </c>
      <c r="L26" s="182">
        <f t="shared" si="2"/>
        <v>444.6</v>
      </c>
      <c r="M26" s="46"/>
    </row>
    <row r="27" spans="1:13" ht="23.25">
      <c r="A27" s="203">
        <v>24</v>
      </c>
      <c r="B27" s="204" t="s">
        <v>833</v>
      </c>
      <c r="C27" s="175" t="s">
        <v>810</v>
      </c>
      <c r="D27" s="175" t="s">
        <v>810</v>
      </c>
      <c r="E27" s="205">
        <v>0</v>
      </c>
      <c r="F27" s="175" t="s">
        <v>810</v>
      </c>
      <c r="G27" s="205">
        <v>1</v>
      </c>
      <c r="H27" s="182">
        <v>8</v>
      </c>
      <c r="I27" s="182">
        <f t="shared" si="0"/>
        <v>36.479999999999997</v>
      </c>
      <c r="J27" s="182">
        <v>380</v>
      </c>
      <c r="K27" s="182">
        <f t="shared" si="1"/>
        <v>64.600000000000009</v>
      </c>
      <c r="L27" s="182">
        <f t="shared" si="2"/>
        <v>444.6</v>
      </c>
      <c r="M27" s="70"/>
    </row>
    <row r="28" spans="1:13" ht="18">
      <c r="A28" s="203">
        <v>25</v>
      </c>
      <c r="B28" s="204" t="s">
        <v>834</v>
      </c>
      <c r="C28" s="175" t="s">
        <v>810</v>
      </c>
      <c r="D28" s="175" t="s">
        <v>810</v>
      </c>
      <c r="E28" s="205">
        <v>0</v>
      </c>
      <c r="F28" s="175" t="s">
        <v>810</v>
      </c>
      <c r="G28" s="205">
        <v>1</v>
      </c>
      <c r="H28" s="182">
        <v>7</v>
      </c>
      <c r="I28" s="182">
        <f t="shared" si="0"/>
        <v>31.919999999999998</v>
      </c>
      <c r="J28" s="182">
        <v>380</v>
      </c>
      <c r="K28" s="182">
        <f t="shared" si="1"/>
        <v>64.600000000000009</v>
      </c>
      <c r="L28" s="182">
        <f t="shared" si="2"/>
        <v>444.6</v>
      </c>
      <c r="M28" s="46"/>
    </row>
    <row r="29" spans="1:13" ht="18">
      <c r="A29" s="203">
        <v>26</v>
      </c>
      <c r="B29" s="204" t="s">
        <v>835</v>
      </c>
      <c r="C29" s="175" t="s">
        <v>810</v>
      </c>
      <c r="D29" s="175" t="s">
        <v>810</v>
      </c>
      <c r="E29" s="205">
        <v>0</v>
      </c>
      <c r="F29" s="175" t="s">
        <v>810</v>
      </c>
      <c r="G29" s="205">
        <v>1</v>
      </c>
      <c r="H29" s="182">
        <v>8</v>
      </c>
      <c r="I29" s="182">
        <f t="shared" si="0"/>
        <v>36.479999999999997</v>
      </c>
      <c r="J29" s="182">
        <v>380</v>
      </c>
      <c r="K29" s="182">
        <f t="shared" si="1"/>
        <v>64.600000000000009</v>
      </c>
      <c r="L29" s="182">
        <f t="shared" si="2"/>
        <v>444.6</v>
      </c>
      <c r="M29" s="46"/>
    </row>
    <row r="30" spans="1:13" ht="18">
      <c r="A30" s="203">
        <v>27</v>
      </c>
      <c r="B30" s="204" t="s">
        <v>836</v>
      </c>
      <c r="C30" s="175" t="s">
        <v>810</v>
      </c>
      <c r="D30" s="175" t="s">
        <v>810</v>
      </c>
      <c r="E30" s="205">
        <v>0</v>
      </c>
      <c r="F30" s="175" t="s">
        <v>810</v>
      </c>
      <c r="G30" s="205">
        <v>1</v>
      </c>
      <c r="H30" s="182">
        <v>5</v>
      </c>
      <c r="I30" s="182">
        <f t="shared" si="0"/>
        <v>22.799999999999997</v>
      </c>
      <c r="J30" s="182">
        <v>380</v>
      </c>
      <c r="K30" s="182">
        <f t="shared" si="1"/>
        <v>64.600000000000009</v>
      </c>
      <c r="L30" s="182">
        <f t="shared" si="2"/>
        <v>444.6</v>
      </c>
      <c r="M30" s="46"/>
    </row>
    <row r="31" spans="1:13" ht="18">
      <c r="A31" s="203">
        <v>28</v>
      </c>
      <c r="B31" s="204" t="s">
        <v>837</v>
      </c>
      <c r="C31" s="175" t="s">
        <v>810</v>
      </c>
      <c r="D31" s="175" t="s">
        <v>810</v>
      </c>
      <c r="E31" s="205">
        <v>0</v>
      </c>
      <c r="F31" s="175" t="s">
        <v>810</v>
      </c>
      <c r="G31" s="205">
        <v>1</v>
      </c>
      <c r="H31" s="182">
        <v>9</v>
      </c>
      <c r="I31" s="182">
        <f t="shared" si="0"/>
        <v>41.04</v>
      </c>
      <c r="J31" s="182">
        <v>380</v>
      </c>
      <c r="K31" s="182">
        <f t="shared" si="1"/>
        <v>64.600000000000009</v>
      </c>
      <c r="L31" s="182">
        <f t="shared" si="2"/>
        <v>444.6</v>
      </c>
      <c r="M31" s="46"/>
    </row>
    <row r="32" spans="1:13" ht="18">
      <c r="A32" s="203">
        <v>29</v>
      </c>
      <c r="B32" s="204" t="s">
        <v>838</v>
      </c>
      <c r="C32" s="175" t="s">
        <v>810</v>
      </c>
      <c r="D32" s="175" t="s">
        <v>810</v>
      </c>
      <c r="E32" s="205">
        <v>0</v>
      </c>
      <c r="F32" s="175" t="s">
        <v>810</v>
      </c>
      <c r="G32" s="205">
        <v>1</v>
      </c>
      <c r="H32" s="182">
        <v>5</v>
      </c>
      <c r="I32" s="182">
        <f t="shared" si="0"/>
        <v>22.799999999999997</v>
      </c>
      <c r="J32" s="182">
        <v>380</v>
      </c>
      <c r="K32" s="182">
        <f t="shared" si="1"/>
        <v>64.600000000000009</v>
      </c>
      <c r="L32" s="182">
        <f t="shared" si="2"/>
        <v>444.6</v>
      </c>
      <c r="M32" s="46"/>
    </row>
    <row r="33" spans="1:13" ht="18">
      <c r="A33" s="203">
        <v>30</v>
      </c>
      <c r="B33" s="204" t="s">
        <v>839</v>
      </c>
      <c r="C33" s="175" t="s">
        <v>810</v>
      </c>
      <c r="D33" s="175" t="s">
        <v>810</v>
      </c>
      <c r="E33" s="205">
        <v>0</v>
      </c>
      <c r="F33" s="175" t="s">
        <v>810</v>
      </c>
      <c r="G33" s="205">
        <v>1</v>
      </c>
      <c r="H33" s="182">
        <v>7</v>
      </c>
      <c r="I33" s="182">
        <f t="shared" si="0"/>
        <v>31.919999999999998</v>
      </c>
      <c r="J33" s="182">
        <v>380</v>
      </c>
      <c r="K33" s="182">
        <f t="shared" si="1"/>
        <v>64.600000000000009</v>
      </c>
      <c r="L33" s="182">
        <f t="shared" si="2"/>
        <v>444.6</v>
      </c>
      <c r="M33" s="46"/>
    </row>
    <row r="34" spans="1:13" ht="18">
      <c r="A34" s="203">
        <v>31</v>
      </c>
      <c r="B34" s="204" t="s">
        <v>840</v>
      </c>
      <c r="C34" s="175" t="s">
        <v>810</v>
      </c>
      <c r="D34" s="175" t="s">
        <v>810</v>
      </c>
      <c r="E34" s="205">
        <v>0</v>
      </c>
      <c r="F34" s="175" t="s">
        <v>810</v>
      </c>
      <c r="G34" s="205">
        <v>1</v>
      </c>
      <c r="H34" s="182">
        <v>8</v>
      </c>
      <c r="I34" s="182">
        <f t="shared" si="0"/>
        <v>36.479999999999997</v>
      </c>
      <c r="J34" s="182">
        <v>380</v>
      </c>
      <c r="K34" s="182">
        <f t="shared" si="1"/>
        <v>64.600000000000009</v>
      </c>
      <c r="L34" s="182">
        <f t="shared" si="2"/>
        <v>444.6</v>
      </c>
      <c r="M34" s="46"/>
    </row>
    <row r="35" spans="1:13" ht="18">
      <c r="A35" s="203">
        <v>32</v>
      </c>
      <c r="B35" s="204" t="s">
        <v>841</v>
      </c>
      <c r="C35" s="175" t="s">
        <v>810</v>
      </c>
      <c r="D35" s="175" t="s">
        <v>810</v>
      </c>
      <c r="E35" s="205">
        <v>0</v>
      </c>
      <c r="F35" s="175" t="s">
        <v>810</v>
      </c>
      <c r="G35" s="205">
        <v>1</v>
      </c>
      <c r="H35" s="182">
        <v>12</v>
      </c>
      <c r="I35" s="182">
        <f t="shared" si="0"/>
        <v>54.72</v>
      </c>
      <c r="J35" s="182">
        <v>380</v>
      </c>
      <c r="K35" s="182">
        <f t="shared" si="1"/>
        <v>64.600000000000009</v>
      </c>
      <c r="L35" s="182">
        <f t="shared" si="2"/>
        <v>444.6</v>
      </c>
      <c r="M35" s="46"/>
    </row>
    <row r="36" spans="1:13" ht="18">
      <c r="A36" s="203">
        <v>33</v>
      </c>
      <c r="B36" s="204" t="s">
        <v>842</v>
      </c>
      <c r="C36" s="175" t="s">
        <v>810</v>
      </c>
      <c r="D36" s="175" t="s">
        <v>810</v>
      </c>
      <c r="E36" s="205">
        <v>0</v>
      </c>
      <c r="F36" s="175" t="s">
        <v>810</v>
      </c>
      <c r="G36" s="205">
        <v>1</v>
      </c>
      <c r="H36" s="182">
        <v>5</v>
      </c>
      <c r="I36" s="182">
        <f t="shared" si="0"/>
        <v>22.799999999999997</v>
      </c>
      <c r="J36" s="182">
        <v>380</v>
      </c>
      <c r="K36" s="182">
        <f t="shared" si="1"/>
        <v>64.600000000000009</v>
      </c>
      <c r="L36" s="182">
        <f t="shared" si="2"/>
        <v>444.6</v>
      </c>
      <c r="M36" s="46"/>
    </row>
    <row r="37" spans="1:13" ht="18">
      <c r="A37" s="203">
        <v>34</v>
      </c>
      <c r="B37" s="204" t="s">
        <v>843</v>
      </c>
      <c r="C37" s="175" t="s">
        <v>810</v>
      </c>
      <c r="D37" s="175" t="s">
        <v>810</v>
      </c>
      <c r="E37" s="205">
        <v>0</v>
      </c>
      <c r="F37" s="175" t="s">
        <v>810</v>
      </c>
      <c r="G37" s="205">
        <v>1</v>
      </c>
      <c r="H37" s="182">
        <v>5</v>
      </c>
      <c r="I37" s="182">
        <f t="shared" si="0"/>
        <v>22.799999999999997</v>
      </c>
      <c r="J37" s="182">
        <v>380</v>
      </c>
      <c r="K37" s="182">
        <f t="shared" si="1"/>
        <v>64.600000000000009</v>
      </c>
      <c r="L37" s="182">
        <f t="shared" si="2"/>
        <v>444.6</v>
      </c>
      <c r="M37" s="46"/>
    </row>
    <row r="38" spans="1:13" ht="18">
      <c r="A38" s="203">
        <v>35</v>
      </c>
      <c r="B38" s="204" t="s">
        <v>844</v>
      </c>
      <c r="C38" s="175" t="s">
        <v>810</v>
      </c>
      <c r="D38" s="175" t="s">
        <v>810</v>
      </c>
      <c r="E38" s="205">
        <v>0</v>
      </c>
      <c r="F38" s="175" t="s">
        <v>810</v>
      </c>
      <c r="G38" s="205">
        <v>1</v>
      </c>
      <c r="H38" s="182">
        <v>7</v>
      </c>
      <c r="I38" s="182">
        <f t="shared" si="0"/>
        <v>31.919999999999998</v>
      </c>
      <c r="J38" s="182">
        <v>380</v>
      </c>
      <c r="K38" s="182">
        <f t="shared" si="1"/>
        <v>64.600000000000009</v>
      </c>
      <c r="L38" s="182">
        <f t="shared" si="2"/>
        <v>444.6</v>
      </c>
      <c r="M38" s="46"/>
    </row>
    <row r="39" spans="1:13" ht="18">
      <c r="A39" s="203">
        <v>36</v>
      </c>
      <c r="B39" s="204" t="s">
        <v>845</v>
      </c>
      <c r="C39" s="175" t="s">
        <v>810</v>
      </c>
      <c r="D39" s="175" t="s">
        <v>810</v>
      </c>
      <c r="E39" s="205">
        <v>0</v>
      </c>
      <c r="F39" s="175" t="s">
        <v>810</v>
      </c>
      <c r="G39" s="205">
        <v>1</v>
      </c>
      <c r="H39" s="182">
        <v>6</v>
      </c>
      <c r="I39" s="182">
        <f t="shared" si="0"/>
        <v>27.36</v>
      </c>
      <c r="J39" s="182">
        <v>380</v>
      </c>
      <c r="K39" s="182">
        <f t="shared" si="1"/>
        <v>64.600000000000009</v>
      </c>
      <c r="L39" s="182">
        <f t="shared" si="2"/>
        <v>444.6</v>
      </c>
      <c r="M39" s="46"/>
    </row>
    <row r="40" spans="1:13" ht="18">
      <c r="A40" s="203">
        <v>37</v>
      </c>
      <c r="B40" s="204" t="s">
        <v>846</v>
      </c>
      <c r="C40" s="175" t="s">
        <v>810</v>
      </c>
      <c r="D40" s="175" t="s">
        <v>810</v>
      </c>
      <c r="E40" s="205">
        <v>0</v>
      </c>
      <c r="F40" s="175" t="s">
        <v>810</v>
      </c>
      <c r="G40" s="205">
        <v>1</v>
      </c>
      <c r="H40" s="182">
        <v>6</v>
      </c>
      <c r="I40" s="182">
        <f t="shared" si="0"/>
        <v>27.36</v>
      </c>
      <c r="J40" s="182">
        <v>380</v>
      </c>
      <c r="K40" s="182">
        <f t="shared" si="1"/>
        <v>64.600000000000009</v>
      </c>
      <c r="L40" s="182">
        <f t="shared" si="2"/>
        <v>444.6</v>
      </c>
      <c r="M40" s="46"/>
    </row>
    <row r="41" spans="1:13" ht="18">
      <c r="A41" s="203">
        <v>38</v>
      </c>
      <c r="B41" s="204" t="s">
        <v>847</v>
      </c>
      <c r="C41" s="175" t="s">
        <v>810</v>
      </c>
      <c r="D41" s="175" t="s">
        <v>810</v>
      </c>
      <c r="E41" s="205">
        <v>0</v>
      </c>
      <c r="F41" s="175" t="s">
        <v>810</v>
      </c>
      <c r="G41" s="205">
        <v>1</v>
      </c>
      <c r="H41" s="182">
        <v>7</v>
      </c>
      <c r="I41" s="182">
        <f t="shared" si="0"/>
        <v>31.919999999999998</v>
      </c>
      <c r="J41" s="182">
        <v>380</v>
      </c>
      <c r="K41" s="182">
        <f t="shared" si="1"/>
        <v>64.600000000000009</v>
      </c>
      <c r="L41" s="182">
        <f t="shared" si="2"/>
        <v>444.6</v>
      </c>
      <c r="M41" s="46"/>
    </row>
    <row r="42" spans="1:13" ht="18">
      <c r="A42" s="203">
        <v>39</v>
      </c>
      <c r="B42" s="204" t="s">
        <v>848</v>
      </c>
      <c r="C42" s="175" t="s">
        <v>810</v>
      </c>
      <c r="D42" s="175" t="s">
        <v>810</v>
      </c>
      <c r="E42" s="205">
        <v>0</v>
      </c>
      <c r="F42" s="175" t="s">
        <v>810</v>
      </c>
      <c r="G42" s="205">
        <v>1</v>
      </c>
      <c r="H42" s="182">
        <v>5</v>
      </c>
      <c r="I42" s="182">
        <f t="shared" si="0"/>
        <v>22.799999999999997</v>
      </c>
      <c r="J42" s="182">
        <v>380</v>
      </c>
      <c r="K42" s="182">
        <f t="shared" si="1"/>
        <v>64.600000000000009</v>
      </c>
      <c r="L42" s="182">
        <f t="shared" si="2"/>
        <v>444.6</v>
      </c>
      <c r="M42" s="46"/>
    </row>
    <row r="43" spans="1:13" ht="18">
      <c r="A43" s="203">
        <v>40</v>
      </c>
      <c r="B43" s="204" t="s">
        <v>849</v>
      </c>
      <c r="C43" s="175" t="s">
        <v>810</v>
      </c>
      <c r="D43" s="175" t="s">
        <v>810</v>
      </c>
      <c r="E43" s="205">
        <v>0</v>
      </c>
      <c r="F43" s="175" t="s">
        <v>810</v>
      </c>
      <c r="G43" s="205">
        <v>1</v>
      </c>
      <c r="H43" s="182">
        <v>8</v>
      </c>
      <c r="I43" s="182">
        <f t="shared" si="0"/>
        <v>36.479999999999997</v>
      </c>
      <c r="J43" s="182">
        <v>380</v>
      </c>
      <c r="K43" s="182">
        <f t="shared" si="1"/>
        <v>64.600000000000009</v>
      </c>
      <c r="L43" s="182">
        <f t="shared" si="2"/>
        <v>444.6</v>
      </c>
      <c r="M43" s="46"/>
    </row>
    <row r="44" spans="1:13" ht="34.5">
      <c r="A44" s="203">
        <v>41</v>
      </c>
      <c r="B44" s="204" t="s">
        <v>850</v>
      </c>
      <c r="C44" s="175" t="s">
        <v>810</v>
      </c>
      <c r="D44" s="175" t="s">
        <v>810</v>
      </c>
      <c r="E44" s="205">
        <v>0</v>
      </c>
      <c r="F44" s="175" t="s">
        <v>810</v>
      </c>
      <c r="G44" s="205">
        <v>1</v>
      </c>
      <c r="H44" s="182">
        <v>4</v>
      </c>
      <c r="I44" s="182">
        <f t="shared" si="0"/>
        <v>18.239999999999998</v>
      </c>
      <c r="J44" s="182">
        <v>380</v>
      </c>
      <c r="K44" s="182">
        <f t="shared" si="1"/>
        <v>64.600000000000009</v>
      </c>
      <c r="L44" s="182">
        <f t="shared" si="2"/>
        <v>444.6</v>
      </c>
      <c r="M44" s="46"/>
    </row>
    <row r="45" spans="1:13" ht="18">
      <c r="A45" s="203">
        <v>42</v>
      </c>
      <c r="B45" s="204" t="s">
        <v>851</v>
      </c>
      <c r="C45" s="175" t="s">
        <v>810</v>
      </c>
      <c r="D45" s="175" t="s">
        <v>810</v>
      </c>
      <c r="E45" s="205">
        <v>0</v>
      </c>
      <c r="F45" s="175" t="s">
        <v>810</v>
      </c>
      <c r="G45" s="205">
        <v>1</v>
      </c>
      <c r="H45" s="182">
        <v>6</v>
      </c>
      <c r="I45" s="182">
        <f t="shared" si="0"/>
        <v>27.36</v>
      </c>
      <c r="J45" s="182">
        <v>380</v>
      </c>
      <c r="K45" s="182">
        <f t="shared" si="1"/>
        <v>64.600000000000009</v>
      </c>
      <c r="L45" s="182">
        <f t="shared" si="2"/>
        <v>444.6</v>
      </c>
      <c r="M45" s="46"/>
    </row>
    <row r="46" spans="1:13" ht="18">
      <c r="A46" s="203">
        <v>43</v>
      </c>
      <c r="B46" s="204" t="s">
        <v>852</v>
      </c>
      <c r="C46" s="175" t="s">
        <v>810</v>
      </c>
      <c r="D46" s="175" t="s">
        <v>810</v>
      </c>
      <c r="E46" s="205">
        <v>0</v>
      </c>
      <c r="F46" s="175" t="s">
        <v>810</v>
      </c>
      <c r="G46" s="205">
        <v>1</v>
      </c>
      <c r="H46" s="182">
        <v>8</v>
      </c>
      <c r="I46" s="182">
        <f t="shared" si="0"/>
        <v>36.479999999999997</v>
      </c>
      <c r="J46" s="182">
        <v>380</v>
      </c>
      <c r="K46" s="182">
        <f t="shared" si="1"/>
        <v>64.600000000000009</v>
      </c>
      <c r="L46" s="182">
        <f t="shared" si="2"/>
        <v>444.6</v>
      </c>
      <c r="M46" s="46"/>
    </row>
    <row r="47" spans="1:13" ht="18">
      <c r="A47" s="203">
        <v>44</v>
      </c>
      <c r="B47" s="204" t="s">
        <v>853</v>
      </c>
      <c r="C47" s="175" t="s">
        <v>810</v>
      </c>
      <c r="D47" s="175" t="s">
        <v>810</v>
      </c>
      <c r="E47" s="205">
        <v>0</v>
      </c>
      <c r="F47" s="175" t="s">
        <v>810</v>
      </c>
      <c r="G47" s="205">
        <v>1</v>
      </c>
      <c r="H47" s="182">
        <v>9</v>
      </c>
      <c r="I47" s="182">
        <f t="shared" si="0"/>
        <v>41.04</v>
      </c>
      <c r="J47" s="182">
        <v>380</v>
      </c>
      <c r="K47" s="182">
        <f t="shared" si="1"/>
        <v>64.600000000000009</v>
      </c>
      <c r="L47" s="182">
        <f t="shared" si="2"/>
        <v>444.6</v>
      </c>
      <c r="M47" s="46"/>
    </row>
    <row r="48" spans="1:13" ht="18">
      <c r="A48" s="203">
        <v>45</v>
      </c>
      <c r="B48" s="204" t="s">
        <v>854</v>
      </c>
      <c r="C48" s="175" t="s">
        <v>810</v>
      </c>
      <c r="D48" s="175" t="s">
        <v>810</v>
      </c>
      <c r="E48" s="205">
        <v>0</v>
      </c>
      <c r="F48" s="175" t="s">
        <v>810</v>
      </c>
      <c r="G48" s="205">
        <v>1</v>
      </c>
      <c r="H48" s="182">
        <v>6</v>
      </c>
      <c r="I48" s="182">
        <f t="shared" si="0"/>
        <v>27.36</v>
      </c>
      <c r="J48" s="182">
        <v>380</v>
      </c>
      <c r="K48" s="182">
        <f t="shared" si="1"/>
        <v>64.600000000000009</v>
      </c>
      <c r="L48" s="182">
        <f t="shared" si="2"/>
        <v>444.6</v>
      </c>
      <c r="M48" s="46"/>
    </row>
    <row r="49" spans="1:13" ht="18">
      <c r="A49" s="203">
        <v>46</v>
      </c>
      <c r="B49" s="204" t="s">
        <v>855</v>
      </c>
      <c r="C49" s="175" t="s">
        <v>810</v>
      </c>
      <c r="D49" s="175" t="s">
        <v>810</v>
      </c>
      <c r="E49" s="205">
        <v>0</v>
      </c>
      <c r="F49" s="175" t="s">
        <v>810</v>
      </c>
      <c r="G49" s="205">
        <v>1</v>
      </c>
      <c r="H49" s="182">
        <v>8</v>
      </c>
      <c r="I49" s="182">
        <f t="shared" si="0"/>
        <v>36.479999999999997</v>
      </c>
      <c r="J49" s="182">
        <v>380</v>
      </c>
      <c r="K49" s="182">
        <f t="shared" si="1"/>
        <v>64.600000000000009</v>
      </c>
      <c r="L49" s="182">
        <f t="shared" si="2"/>
        <v>444.6</v>
      </c>
      <c r="M49" s="46"/>
    </row>
    <row r="50" spans="1:13" ht="18">
      <c r="A50" s="203">
        <v>47</v>
      </c>
      <c r="B50" s="204" t="s">
        <v>856</v>
      </c>
      <c r="C50" s="175" t="s">
        <v>810</v>
      </c>
      <c r="D50" s="175" t="s">
        <v>810</v>
      </c>
      <c r="E50" s="205">
        <v>0</v>
      </c>
      <c r="F50" s="175" t="s">
        <v>810</v>
      </c>
      <c r="G50" s="205">
        <v>1</v>
      </c>
      <c r="H50" s="182">
        <v>6</v>
      </c>
      <c r="I50" s="182">
        <f t="shared" si="0"/>
        <v>27.36</v>
      </c>
      <c r="J50" s="182">
        <v>380</v>
      </c>
      <c r="K50" s="182">
        <f t="shared" si="1"/>
        <v>64.600000000000009</v>
      </c>
      <c r="L50" s="182">
        <f t="shared" si="2"/>
        <v>444.6</v>
      </c>
      <c r="M50" s="46"/>
    </row>
    <row r="51" spans="1:13" ht="18">
      <c r="A51" s="203">
        <v>48</v>
      </c>
      <c r="B51" s="204" t="s">
        <v>857</v>
      </c>
      <c r="C51" s="175" t="s">
        <v>810</v>
      </c>
      <c r="D51" s="175" t="s">
        <v>810</v>
      </c>
      <c r="E51" s="205">
        <v>0</v>
      </c>
      <c r="F51" s="175" t="s">
        <v>810</v>
      </c>
      <c r="G51" s="205">
        <v>1</v>
      </c>
      <c r="H51" s="182">
        <v>3</v>
      </c>
      <c r="I51" s="182">
        <f t="shared" si="0"/>
        <v>13.68</v>
      </c>
      <c r="J51" s="182">
        <v>380</v>
      </c>
      <c r="K51" s="182">
        <f t="shared" si="1"/>
        <v>64.600000000000009</v>
      </c>
      <c r="L51" s="182">
        <f t="shared" si="2"/>
        <v>444.6</v>
      </c>
      <c r="M51" s="46"/>
    </row>
    <row r="52" spans="1:13" ht="18">
      <c r="A52" s="203">
        <v>49</v>
      </c>
      <c r="B52" s="204" t="s">
        <v>858</v>
      </c>
      <c r="C52" s="175" t="s">
        <v>810</v>
      </c>
      <c r="D52" s="175" t="s">
        <v>810</v>
      </c>
      <c r="E52" s="205">
        <v>0</v>
      </c>
      <c r="F52" s="175" t="s">
        <v>810</v>
      </c>
      <c r="G52" s="205">
        <v>1</v>
      </c>
      <c r="H52" s="182">
        <v>12</v>
      </c>
      <c r="I52" s="182">
        <f t="shared" si="0"/>
        <v>54.72</v>
      </c>
      <c r="J52" s="182">
        <v>380</v>
      </c>
      <c r="K52" s="182">
        <f t="shared" si="1"/>
        <v>64.600000000000009</v>
      </c>
      <c r="L52" s="182">
        <f t="shared" si="2"/>
        <v>444.6</v>
      </c>
      <c r="M52" s="46"/>
    </row>
    <row r="53" spans="1:13" ht="18">
      <c r="A53" s="203">
        <v>50</v>
      </c>
      <c r="B53" s="204" t="s">
        <v>859</v>
      </c>
      <c r="C53" s="175" t="s">
        <v>810</v>
      </c>
      <c r="D53" s="175" t="s">
        <v>810</v>
      </c>
      <c r="E53" s="205">
        <v>0</v>
      </c>
      <c r="F53" s="175" t="s">
        <v>810</v>
      </c>
      <c r="G53" s="205">
        <v>1</v>
      </c>
      <c r="H53" s="182">
        <v>9</v>
      </c>
      <c r="I53" s="182">
        <f t="shared" si="0"/>
        <v>41.04</v>
      </c>
      <c r="J53" s="182">
        <v>380</v>
      </c>
      <c r="K53" s="182">
        <f t="shared" si="1"/>
        <v>64.600000000000009</v>
      </c>
      <c r="L53" s="182">
        <f t="shared" si="2"/>
        <v>444.6</v>
      </c>
      <c r="M53" s="46"/>
    </row>
    <row r="54" spans="1:13" ht="18">
      <c r="A54" s="203">
        <v>51</v>
      </c>
      <c r="B54" s="204" t="s">
        <v>860</v>
      </c>
      <c r="C54" s="175" t="s">
        <v>810</v>
      </c>
      <c r="D54" s="175" t="s">
        <v>810</v>
      </c>
      <c r="E54" s="205">
        <v>0</v>
      </c>
      <c r="F54" s="175" t="s">
        <v>810</v>
      </c>
      <c r="G54" s="205">
        <v>1</v>
      </c>
      <c r="H54" s="182">
        <v>6</v>
      </c>
      <c r="I54" s="182">
        <f t="shared" si="0"/>
        <v>27.36</v>
      </c>
      <c r="J54" s="182">
        <v>380</v>
      </c>
      <c r="K54" s="182">
        <f t="shared" si="1"/>
        <v>64.600000000000009</v>
      </c>
      <c r="L54" s="182">
        <f t="shared" si="2"/>
        <v>444.6</v>
      </c>
      <c r="M54" s="46"/>
    </row>
    <row r="55" spans="1:13" ht="18">
      <c r="A55" s="203">
        <v>52</v>
      </c>
      <c r="B55" s="204" t="s">
        <v>861</v>
      </c>
      <c r="C55" s="175" t="s">
        <v>810</v>
      </c>
      <c r="D55" s="175" t="s">
        <v>810</v>
      </c>
      <c r="E55" s="205">
        <v>0</v>
      </c>
      <c r="F55" s="175" t="s">
        <v>810</v>
      </c>
      <c r="G55" s="205">
        <v>1</v>
      </c>
      <c r="H55" s="182">
        <v>8</v>
      </c>
      <c r="I55" s="182">
        <f t="shared" si="0"/>
        <v>36.479999999999997</v>
      </c>
      <c r="J55" s="182">
        <v>380</v>
      </c>
      <c r="K55" s="182">
        <f t="shared" si="1"/>
        <v>64.600000000000009</v>
      </c>
      <c r="L55" s="182">
        <f t="shared" si="2"/>
        <v>444.6</v>
      </c>
      <c r="M55" s="46"/>
    </row>
    <row r="56" spans="1:13" ht="18">
      <c r="A56" s="203">
        <v>53</v>
      </c>
      <c r="B56" s="204" t="s">
        <v>862</v>
      </c>
      <c r="C56" s="175" t="s">
        <v>810</v>
      </c>
      <c r="D56" s="175" t="s">
        <v>810</v>
      </c>
      <c r="E56" s="205">
        <v>0</v>
      </c>
      <c r="F56" s="175" t="s">
        <v>810</v>
      </c>
      <c r="G56" s="205">
        <v>1</v>
      </c>
      <c r="H56" s="182">
        <v>6</v>
      </c>
      <c r="I56" s="182">
        <f t="shared" si="0"/>
        <v>27.36</v>
      </c>
      <c r="J56" s="182">
        <v>380</v>
      </c>
      <c r="K56" s="182">
        <f t="shared" si="1"/>
        <v>64.600000000000009</v>
      </c>
      <c r="L56" s="182">
        <f t="shared" si="2"/>
        <v>444.6</v>
      </c>
      <c r="M56" s="46"/>
    </row>
    <row r="57" spans="1:13" ht="18">
      <c r="A57" s="203">
        <v>54</v>
      </c>
      <c r="B57" s="204" t="s">
        <v>863</v>
      </c>
      <c r="C57" s="175" t="s">
        <v>810</v>
      </c>
      <c r="D57" s="175" t="s">
        <v>810</v>
      </c>
      <c r="E57" s="205">
        <v>0</v>
      </c>
      <c r="F57" s="175" t="s">
        <v>810</v>
      </c>
      <c r="G57" s="205">
        <v>1</v>
      </c>
      <c r="H57" s="182">
        <v>5</v>
      </c>
      <c r="I57" s="182">
        <f t="shared" si="0"/>
        <v>22.799999999999997</v>
      </c>
      <c r="J57" s="182">
        <v>380</v>
      </c>
      <c r="K57" s="182">
        <f t="shared" si="1"/>
        <v>64.600000000000009</v>
      </c>
      <c r="L57" s="182">
        <f t="shared" si="2"/>
        <v>444.6</v>
      </c>
      <c r="M57" s="46"/>
    </row>
    <row r="58" spans="1:13" ht="18">
      <c r="A58" s="203">
        <v>55</v>
      </c>
      <c r="B58" s="204" t="s">
        <v>864</v>
      </c>
      <c r="C58" s="175" t="s">
        <v>810</v>
      </c>
      <c r="D58" s="175" t="s">
        <v>810</v>
      </c>
      <c r="E58" s="205">
        <v>0</v>
      </c>
      <c r="F58" s="175" t="s">
        <v>810</v>
      </c>
      <c r="G58" s="205">
        <v>1</v>
      </c>
      <c r="H58" s="182">
        <v>8</v>
      </c>
      <c r="I58" s="182">
        <f t="shared" si="0"/>
        <v>36.479999999999997</v>
      </c>
      <c r="J58" s="182">
        <v>380</v>
      </c>
      <c r="K58" s="182">
        <f t="shared" si="1"/>
        <v>64.600000000000009</v>
      </c>
      <c r="L58" s="182">
        <f t="shared" si="2"/>
        <v>444.6</v>
      </c>
      <c r="M58" s="46"/>
    </row>
    <row r="59" spans="1:13" ht="18">
      <c r="A59" s="203">
        <v>56</v>
      </c>
      <c r="B59" s="204" t="s">
        <v>865</v>
      </c>
      <c r="C59" s="175" t="s">
        <v>810</v>
      </c>
      <c r="D59" s="175" t="s">
        <v>810</v>
      </c>
      <c r="E59" s="205">
        <v>0</v>
      </c>
      <c r="F59" s="175" t="s">
        <v>810</v>
      </c>
      <c r="G59" s="205">
        <v>1</v>
      </c>
      <c r="H59" s="182">
        <v>7</v>
      </c>
      <c r="I59" s="182">
        <f t="shared" si="0"/>
        <v>31.919999999999998</v>
      </c>
      <c r="J59" s="182">
        <v>380</v>
      </c>
      <c r="K59" s="182">
        <f t="shared" si="1"/>
        <v>64.600000000000009</v>
      </c>
      <c r="L59" s="182">
        <f t="shared" si="2"/>
        <v>444.6</v>
      </c>
      <c r="M59" s="46"/>
    </row>
    <row r="60" spans="1:13" ht="18">
      <c r="A60" s="203">
        <v>57</v>
      </c>
      <c r="B60" s="204" t="s">
        <v>866</v>
      </c>
      <c r="C60" s="175" t="s">
        <v>810</v>
      </c>
      <c r="D60" s="175" t="s">
        <v>810</v>
      </c>
      <c r="E60" s="205">
        <v>0</v>
      </c>
      <c r="F60" s="175" t="s">
        <v>810</v>
      </c>
      <c r="G60" s="205">
        <v>1</v>
      </c>
      <c r="H60" s="182">
        <v>9</v>
      </c>
      <c r="I60" s="182">
        <f t="shared" si="0"/>
        <v>41.04</v>
      </c>
      <c r="J60" s="182">
        <v>380</v>
      </c>
      <c r="K60" s="182">
        <f t="shared" si="1"/>
        <v>64.600000000000009</v>
      </c>
      <c r="L60" s="182">
        <f t="shared" si="2"/>
        <v>444.6</v>
      </c>
      <c r="M60" s="46"/>
    </row>
    <row r="61" spans="1:13" ht="34.5">
      <c r="A61" s="203">
        <v>58</v>
      </c>
      <c r="B61" s="204" t="s">
        <v>867</v>
      </c>
      <c r="C61" s="175" t="s">
        <v>810</v>
      </c>
      <c r="D61" s="175" t="s">
        <v>810</v>
      </c>
      <c r="E61" s="205">
        <v>0</v>
      </c>
      <c r="F61" s="175" t="s">
        <v>810</v>
      </c>
      <c r="G61" s="205">
        <v>1</v>
      </c>
      <c r="H61" s="182">
        <v>5</v>
      </c>
      <c r="I61" s="182">
        <f t="shared" si="0"/>
        <v>22.799999999999997</v>
      </c>
      <c r="J61" s="182">
        <v>380</v>
      </c>
      <c r="K61" s="182">
        <f t="shared" si="1"/>
        <v>64.600000000000009</v>
      </c>
      <c r="L61" s="182">
        <f t="shared" si="2"/>
        <v>444.6</v>
      </c>
      <c r="M61" s="46"/>
    </row>
    <row r="62" spans="1:13" ht="18">
      <c r="A62" s="203">
        <v>59</v>
      </c>
      <c r="B62" s="204" t="s">
        <v>868</v>
      </c>
      <c r="C62" s="175" t="s">
        <v>810</v>
      </c>
      <c r="D62" s="175" t="s">
        <v>810</v>
      </c>
      <c r="E62" s="205">
        <v>0</v>
      </c>
      <c r="F62" s="175" t="s">
        <v>810</v>
      </c>
      <c r="G62" s="205">
        <v>1</v>
      </c>
      <c r="H62" s="182">
        <v>7</v>
      </c>
      <c r="I62" s="182">
        <f t="shared" si="0"/>
        <v>31.919999999999998</v>
      </c>
      <c r="J62" s="182">
        <v>380</v>
      </c>
      <c r="K62" s="182">
        <f t="shared" si="1"/>
        <v>64.600000000000009</v>
      </c>
      <c r="L62" s="182">
        <f t="shared" si="2"/>
        <v>444.6</v>
      </c>
      <c r="M62" s="46"/>
    </row>
    <row r="63" spans="1:13" ht="18">
      <c r="A63" s="203">
        <v>60</v>
      </c>
      <c r="B63" s="204" t="s">
        <v>869</v>
      </c>
      <c r="C63" s="175" t="s">
        <v>810</v>
      </c>
      <c r="D63" s="175" t="s">
        <v>810</v>
      </c>
      <c r="E63" s="205">
        <v>0</v>
      </c>
      <c r="F63" s="175" t="s">
        <v>810</v>
      </c>
      <c r="G63" s="205">
        <v>1</v>
      </c>
      <c r="H63" s="182">
        <v>8</v>
      </c>
      <c r="I63" s="182">
        <f t="shared" si="0"/>
        <v>36.479999999999997</v>
      </c>
      <c r="J63" s="182">
        <v>380</v>
      </c>
      <c r="K63" s="182">
        <f t="shared" si="1"/>
        <v>64.600000000000009</v>
      </c>
      <c r="L63" s="182">
        <f t="shared" si="2"/>
        <v>444.6</v>
      </c>
      <c r="M63" s="46"/>
    </row>
    <row r="64" spans="1:13" ht="18">
      <c r="A64" s="203">
        <v>61</v>
      </c>
      <c r="B64" s="204" t="s">
        <v>870</v>
      </c>
      <c r="C64" s="175" t="s">
        <v>810</v>
      </c>
      <c r="D64" s="175" t="s">
        <v>810</v>
      </c>
      <c r="E64" s="205">
        <v>0</v>
      </c>
      <c r="F64" s="175" t="s">
        <v>810</v>
      </c>
      <c r="G64" s="205">
        <v>1</v>
      </c>
      <c r="H64" s="182">
        <v>8</v>
      </c>
      <c r="I64" s="182">
        <f t="shared" si="0"/>
        <v>36.479999999999997</v>
      </c>
      <c r="J64" s="182">
        <v>380</v>
      </c>
      <c r="K64" s="182">
        <f t="shared" si="1"/>
        <v>64.600000000000009</v>
      </c>
      <c r="L64" s="182">
        <f t="shared" si="2"/>
        <v>444.6</v>
      </c>
      <c r="M64" s="46"/>
    </row>
    <row r="65" spans="1:13" ht="18">
      <c r="A65" s="203">
        <v>62</v>
      </c>
      <c r="B65" s="204" t="s">
        <v>871</v>
      </c>
      <c r="C65" s="175" t="s">
        <v>810</v>
      </c>
      <c r="D65" s="175" t="s">
        <v>810</v>
      </c>
      <c r="E65" s="205">
        <v>0</v>
      </c>
      <c r="F65" s="175" t="s">
        <v>810</v>
      </c>
      <c r="G65" s="205">
        <v>1</v>
      </c>
      <c r="H65" s="182">
        <v>8</v>
      </c>
      <c r="I65" s="182">
        <f t="shared" si="0"/>
        <v>36.479999999999997</v>
      </c>
      <c r="J65" s="182">
        <v>380</v>
      </c>
      <c r="K65" s="182">
        <f t="shared" si="1"/>
        <v>64.600000000000009</v>
      </c>
      <c r="L65" s="182">
        <f t="shared" si="2"/>
        <v>444.6</v>
      </c>
      <c r="M65" s="46"/>
    </row>
    <row r="66" spans="1:13" ht="18">
      <c r="A66" s="203">
        <v>63</v>
      </c>
      <c r="B66" s="204" t="s">
        <v>872</v>
      </c>
      <c r="C66" s="175" t="s">
        <v>810</v>
      </c>
      <c r="D66" s="175" t="s">
        <v>810</v>
      </c>
      <c r="E66" s="205">
        <v>0</v>
      </c>
      <c r="F66" s="175" t="s">
        <v>810</v>
      </c>
      <c r="G66" s="205">
        <v>1</v>
      </c>
      <c r="H66" s="182">
        <v>5</v>
      </c>
      <c r="I66" s="182">
        <f t="shared" si="0"/>
        <v>22.799999999999997</v>
      </c>
      <c r="J66" s="182">
        <v>380</v>
      </c>
      <c r="K66" s="182">
        <f t="shared" si="1"/>
        <v>64.600000000000009</v>
      </c>
      <c r="L66" s="182">
        <f t="shared" si="2"/>
        <v>444.6</v>
      </c>
      <c r="M66" s="46"/>
    </row>
    <row r="67" spans="1:13" ht="18">
      <c r="A67" s="203">
        <v>64</v>
      </c>
      <c r="B67" s="204" t="s">
        <v>873</v>
      </c>
      <c r="C67" s="175" t="s">
        <v>810</v>
      </c>
      <c r="D67" s="175" t="s">
        <v>810</v>
      </c>
      <c r="E67" s="205">
        <v>0</v>
      </c>
      <c r="F67" s="175" t="s">
        <v>810</v>
      </c>
      <c r="G67" s="205">
        <v>1</v>
      </c>
      <c r="H67" s="182">
        <v>6</v>
      </c>
      <c r="I67" s="182">
        <f t="shared" si="0"/>
        <v>27.36</v>
      </c>
      <c r="J67" s="182">
        <v>380</v>
      </c>
      <c r="K67" s="182">
        <f t="shared" si="1"/>
        <v>64.600000000000009</v>
      </c>
      <c r="L67" s="182">
        <f t="shared" si="2"/>
        <v>444.6</v>
      </c>
      <c r="M67" s="46"/>
    </row>
    <row r="68" spans="1:13" ht="18">
      <c r="A68" s="203">
        <v>65</v>
      </c>
      <c r="B68" s="204" t="s">
        <v>874</v>
      </c>
      <c r="C68" s="175" t="s">
        <v>810</v>
      </c>
      <c r="D68" s="175" t="s">
        <v>810</v>
      </c>
      <c r="E68" s="205">
        <v>0</v>
      </c>
      <c r="F68" s="175" t="s">
        <v>810</v>
      </c>
      <c r="G68" s="205">
        <v>1</v>
      </c>
      <c r="H68" s="182">
        <v>8</v>
      </c>
      <c r="I68" s="182">
        <f t="shared" si="0"/>
        <v>36.479999999999997</v>
      </c>
      <c r="J68" s="182">
        <v>380</v>
      </c>
      <c r="K68" s="182">
        <f t="shared" si="1"/>
        <v>64.600000000000009</v>
      </c>
      <c r="L68" s="182">
        <f t="shared" si="2"/>
        <v>444.6</v>
      </c>
      <c r="M68" s="46"/>
    </row>
    <row r="69" spans="1:13" ht="18">
      <c r="A69" s="203">
        <v>66</v>
      </c>
      <c r="B69" s="204" t="s">
        <v>875</v>
      </c>
      <c r="C69" s="175" t="s">
        <v>810</v>
      </c>
      <c r="D69" s="175" t="s">
        <v>810</v>
      </c>
      <c r="E69" s="205">
        <v>0</v>
      </c>
      <c r="F69" s="175" t="s">
        <v>810</v>
      </c>
      <c r="G69" s="205">
        <v>1</v>
      </c>
      <c r="H69" s="182">
        <v>4</v>
      </c>
      <c r="I69" s="182">
        <f t="shared" ref="I69:I100" si="3">H69*4.56</f>
        <v>18.239999999999998</v>
      </c>
      <c r="J69" s="182">
        <v>380</v>
      </c>
      <c r="K69" s="182">
        <f t="shared" ref="K69:K100" si="4">J69*17%</f>
        <v>64.600000000000009</v>
      </c>
      <c r="L69" s="182">
        <f t="shared" ref="L69:L100" si="5">J69+K69</f>
        <v>444.6</v>
      </c>
      <c r="M69" s="46"/>
    </row>
    <row r="70" spans="1:13" ht="18">
      <c r="A70" s="203">
        <v>67</v>
      </c>
      <c r="B70" s="204" t="s">
        <v>876</v>
      </c>
      <c r="C70" s="175" t="s">
        <v>810</v>
      </c>
      <c r="D70" s="175" t="s">
        <v>810</v>
      </c>
      <c r="E70" s="205">
        <v>0</v>
      </c>
      <c r="F70" s="175" t="s">
        <v>810</v>
      </c>
      <c r="G70" s="205">
        <v>1</v>
      </c>
      <c r="H70" s="182">
        <v>5</v>
      </c>
      <c r="I70" s="182">
        <f t="shared" si="3"/>
        <v>22.799999999999997</v>
      </c>
      <c r="J70" s="182">
        <v>380</v>
      </c>
      <c r="K70" s="182">
        <f t="shared" si="4"/>
        <v>64.600000000000009</v>
      </c>
      <c r="L70" s="182">
        <f t="shared" si="5"/>
        <v>444.6</v>
      </c>
      <c r="M70" s="46"/>
    </row>
    <row r="71" spans="1:13" ht="18">
      <c r="A71" s="203">
        <v>68</v>
      </c>
      <c r="B71" s="204" t="s">
        <v>877</v>
      </c>
      <c r="C71" s="175" t="s">
        <v>810</v>
      </c>
      <c r="D71" s="175" t="s">
        <v>810</v>
      </c>
      <c r="E71" s="205">
        <v>0</v>
      </c>
      <c r="F71" s="175" t="s">
        <v>810</v>
      </c>
      <c r="G71" s="205">
        <v>1</v>
      </c>
      <c r="H71" s="182">
        <v>8</v>
      </c>
      <c r="I71" s="182">
        <f t="shared" si="3"/>
        <v>36.479999999999997</v>
      </c>
      <c r="J71" s="182">
        <v>380</v>
      </c>
      <c r="K71" s="182">
        <f t="shared" si="4"/>
        <v>64.600000000000009</v>
      </c>
      <c r="L71" s="182">
        <f t="shared" si="5"/>
        <v>444.6</v>
      </c>
      <c r="M71" s="46"/>
    </row>
    <row r="72" spans="1:13" ht="18">
      <c r="A72" s="203">
        <v>69</v>
      </c>
      <c r="B72" s="204" t="s">
        <v>878</v>
      </c>
      <c r="C72" s="175" t="s">
        <v>810</v>
      </c>
      <c r="D72" s="175" t="s">
        <v>810</v>
      </c>
      <c r="E72" s="205">
        <v>0</v>
      </c>
      <c r="F72" s="175" t="s">
        <v>810</v>
      </c>
      <c r="G72" s="205">
        <v>1</v>
      </c>
      <c r="H72" s="182">
        <v>6</v>
      </c>
      <c r="I72" s="182">
        <f t="shared" si="3"/>
        <v>27.36</v>
      </c>
      <c r="J72" s="182">
        <v>380</v>
      </c>
      <c r="K72" s="182">
        <f t="shared" si="4"/>
        <v>64.600000000000009</v>
      </c>
      <c r="L72" s="182">
        <f t="shared" si="5"/>
        <v>444.6</v>
      </c>
      <c r="M72" s="46"/>
    </row>
    <row r="73" spans="1:13" ht="18">
      <c r="A73" s="203">
        <v>70</v>
      </c>
      <c r="B73" s="204" t="s">
        <v>879</v>
      </c>
      <c r="C73" s="175" t="s">
        <v>810</v>
      </c>
      <c r="D73" s="175" t="s">
        <v>810</v>
      </c>
      <c r="E73" s="205">
        <v>0</v>
      </c>
      <c r="F73" s="175" t="s">
        <v>810</v>
      </c>
      <c r="G73" s="205">
        <v>1</v>
      </c>
      <c r="H73" s="182">
        <v>6</v>
      </c>
      <c r="I73" s="182">
        <f t="shared" si="3"/>
        <v>27.36</v>
      </c>
      <c r="J73" s="182">
        <v>380</v>
      </c>
      <c r="K73" s="182">
        <f t="shared" si="4"/>
        <v>64.600000000000009</v>
      </c>
      <c r="L73" s="182">
        <f t="shared" si="5"/>
        <v>444.6</v>
      </c>
      <c r="M73" s="46"/>
    </row>
    <row r="74" spans="1:13" ht="18">
      <c r="A74" s="203">
        <v>71</v>
      </c>
      <c r="B74" s="204" t="s">
        <v>880</v>
      </c>
      <c r="C74" s="175" t="s">
        <v>810</v>
      </c>
      <c r="D74" s="175" t="s">
        <v>810</v>
      </c>
      <c r="E74" s="205">
        <v>0</v>
      </c>
      <c r="F74" s="175" t="s">
        <v>810</v>
      </c>
      <c r="G74" s="205">
        <v>1</v>
      </c>
      <c r="H74" s="182">
        <v>7</v>
      </c>
      <c r="I74" s="182">
        <f t="shared" si="3"/>
        <v>31.919999999999998</v>
      </c>
      <c r="J74" s="182">
        <v>380</v>
      </c>
      <c r="K74" s="182">
        <f t="shared" si="4"/>
        <v>64.600000000000009</v>
      </c>
      <c r="L74" s="182">
        <f t="shared" si="5"/>
        <v>444.6</v>
      </c>
      <c r="M74" s="46"/>
    </row>
    <row r="75" spans="1:13" ht="18">
      <c r="A75" s="203">
        <v>72</v>
      </c>
      <c r="B75" s="204" t="s">
        <v>881</v>
      </c>
      <c r="C75" s="175" t="s">
        <v>810</v>
      </c>
      <c r="D75" s="175" t="s">
        <v>810</v>
      </c>
      <c r="E75" s="205">
        <v>0</v>
      </c>
      <c r="F75" s="175" t="s">
        <v>810</v>
      </c>
      <c r="G75" s="205">
        <v>1</v>
      </c>
      <c r="H75" s="182">
        <v>18</v>
      </c>
      <c r="I75" s="182">
        <f t="shared" si="3"/>
        <v>82.08</v>
      </c>
      <c r="J75" s="182">
        <v>380</v>
      </c>
      <c r="K75" s="182">
        <f t="shared" si="4"/>
        <v>64.600000000000009</v>
      </c>
      <c r="L75" s="182">
        <f t="shared" si="5"/>
        <v>444.6</v>
      </c>
      <c r="M75" s="46"/>
    </row>
    <row r="76" spans="1:13" ht="18">
      <c r="A76" s="203">
        <v>73</v>
      </c>
      <c r="B76" s="204" t="s">
        <v>882</v>
      </c>
      <c r="C76" s="175" t="s">
        <v>810</v>
      </c>
      <c r="D76" s="175" t="s">
        <v>810</v>
      </c>
      <c r="E76" s="205">
        <v>0</v>
      </c>
      <c r="F76" s="175" t="s">
        <v>810</v>
      </c>
      <c r="G76" s="205">
        <v>1</v>
      </c>
      <c r="H76" s="182">
        <v>6</v>
      </c>
      <c r="I76" s="182">
        <f t="shared" si="3"/>
        <v>27.36</v>
      </c>
      <c r="J76" s="182">
        <v>380</v>
      </c>
      <c r="K76" s="182">
        <f t="shared" si="4"/>
        <v>64.600000000000009</v>
      </c>
      <c r="L76" s="182">
        <f t="shared" si="5"/>
        <v>444.6</v>
      </c>
      <c r="M76" s="46"/>
    </row>
    <row r="77" spans="1:13" ht="18">
      <c r="A77" s="203">
        <v>74</v>
      </c>
      <c r="B77" s="204" t="s">
        <v>883</v>
      </c>
      <c r="C77" s="175" t="s">
        <v>810</v>
      </c>
      <c r="D77" s="175" t="s">
        <v>810</v>
      </c>
      <c r="E77" s="205">
        <v>0</v>
      </c>
      <c r="F77" s="175" t="s">
        <v>810</v>
      </c>
      <c r="G77" s="205">
        <v>1</v>
      </c>
      <c r="H77" s="182">
        <v>8</v>
      </c>
      <c r="I77" s="182">
        <f t="shared" si="3"/>
        <v>36.479999999999997</v>
      </c>
      <c r="J77" s="182">
        <v>380</v>
      </c>
      <c r="K77" s="182">
        <f t="shared" si="4"/>
        <v>64.600000000000009</v>
      </c>
      <c r="L77" s="182">
        <f t="shared" si="5"/>
        <v>444.6</v>
      </c>
      <c r="M77" s="46"/>
    </row>
    <row r="78" spans="1:13" ht="18">
      <c r="A78" s="203">
        <v>75</v>
      </c>
      <c r="B78" s="208" t="s">
        <v>884</v>
      </c>
      <c r="C78" s="175" t="s">
        <v>810</v>
      </c>
      <c r="D78" s="175" t="s">
        <v>810</v>
      </c>
      <c r="E78" s="205">
        <v>0</v>
      </c>
      <c r="F78" s="175" t="s">
        <v>810</v>
      </c>
      <c r="G78" s="205">
        <v>1</v>
      </c>
      <c r="H78" s="182">
        <v>9</v>
      </c>
      <c r="I78" s="182">
        <f t="shared" si="3"/>
        <v>41.04</v>
      </c>
      <c r="J78" s="182">
        <v>380</v>
      </c>
      <c r="K78" s="182">
        <f t="shared" si="4"/>
        <v>64.600000000000009</v>
      </c>
      <c r="L78" s="182">
        <f t="shared" si="5"/>
        <v>444.6</v>
      </c>
      <c r="M78" s="46"/>
    </row>
    <row r="79" spans="1:13" ht="18">
      <c r="A79" s="203">
        <v>76</v>
      </c>
      <c r="B79" s="208" t="s">
        <v>885</v>
      </c>
      <c r="C79" s="175" t="s">
        <v>810</v>
      </c>
      <c r="D79" s="175" t="s">
        <v>810</v>
      </c>
      <c r="E79" s="205">
        <v>0</v>
      </c>
      <c r="F79" s="175" t="s">
        <v>810</v>
      </c>
      <c r="G79" s="205">
        <v>1</v>
      </c>
      <c r="H79" s="182">
        <v>6</v>
      </c>
      <c r="I79" s="182">
        <f t="shared" si="3"/>
        <v>27.36</v>
      </c>
      <c r="J79" s="182">
        <v>380</v>
      </c>
      <c r="K79" s="182">
        <f t="shared" si="4"/>
        <v>64.600000000000009</v>
      </c>
      <c r="L79" s="182">
        <f t="shared" si="5"/>
        <v>444.6</v>
      </c>
      <c r="M79" s="46"/>
    </row>
    <row r="80" spans="1:13" ht="18">
      <c r="A80" s="203">
        <v>77</v>
      </c>
      <c r="B80" s="208" t="s">
        <v>886</v>
      </c>
      <c r="C80" s="175" t="s">
        <v>810</v>
      </c>
      <c r="D80" s="175" t="s">
        <v>810</v>
      </c>
      <c r="E80" s="205">
        <v>0</v>
      </c>
      <c r="F80" s="175" t="s">
        <v>810</v>
      </c>
      <c r="G80" s="205">
        <v>1</v>
      </c>
      <c r="H80" s="182">
        <v>8</v>
      </c>
      <c r="I80" s="182">
        <f t="shared" si="3"/>
        <v>36.479999999999997</v>
      </c>
      <c r="J80" s="182">
        <v>285</v>
      </c>
      <c r="K80" s="182">
        <f t="shared" si="4"/>
        <v>48.45</v>
      </c>
      <c r="L80" s="182">
        <f t="shared" si="5"/>
        <v>333.45</v>
      </c>
      <c r="M80" s="46"/>
    </row>
    <row r="81" spans="1:13" ht="34.5">
      <c r="A81" s="203">
        <v>78</v>
      </c>
      <c r="B81" s="208" t="s">
        <v>887</v>
      </c>
      <c r="C81" s="175" t="s">
        <v>810</v>
      </c>
      <c r="D81" s="175" t="s">
        <v>810</v>
      </c>
      <c r="E81" s="205">
        <v>0</v>
      </c>
      <c r="F81" s="175" t="s">
        <v>810</v>
      </c>
      <c r="G81" s="205">
        <v>1</v>
      </c>
      <c r="H81" s="182">
        <v>6</v>
      </c>
      <c r="I81" s="182">
        <f t="shared" si="3"/>
        <v>27.36</v>
      </c>
      <c r="J81" s="182">
        <v>285</v>
      </c>
      <c r="K81" s="182">
        <f t="shared" si="4"/>
        <v>48.45</v>
      </c>
      <c r="L81" s="182">
        <f t="shared" si="5"/>
        <v>333.45</v>
      </c>
      <c r="M81" s="46"/>
    </row>
    <row r="82" spans="1:13" ht="34.5">
      <c r="A82" s="203">
        <v>79</v>
      </c>
      <c r="B82" s="208" t="s">
        <v>888</v>
      </c>
      <c r="C82" s="175" t="s">
        <v>810</v>
      </c>
      <c r="D82" s="175" t="s">
        <v>810</v>
      </c>
      <c r="E82" s="205">
        <v>0</v>
      </c>
      <c r="F82" s="175" t="s">
        <v>810</v>
      </c>
      <c r="G82" s="205">
        <v>1</v>
      </c>
      <c r="H82" s="182">
        <v>3</v>
      </c>
      <c r="I82" s="182">
        <f t="shared" si="3"/>
        <v>13.68</v>
      </c>
      <c r="J82" s="182">
        <v>285</v>
      </c>
      <c r="K82" s="182">
        <f t="shared" si="4"/>
        <v>48.45</v>
      </c>
      <c r="L82" s="182">
        <f t="shared" si="5"/>
        <v>333.45</v>
      </c>
      <c r="M82" s="46"/>
    </row>
    <row r="83" spans="1:13" ht="34.5">
      <c r="A83" s="203">
        <v>80</v>
      </c>
      <c r="B83" s="208" t="s">
        <v>889</v>
      </c>
      <c r="C83" s="175" t="s">
        <v>810</v>
      </c>
      <c r="D83" s="175" t="s">
        <v>810</v>
      </c>
      <c r="E83" s="205">
        <v>0</v>
      </c>
      <c r="F83" s="175" t="s">
        <v>810</v>
      </c>
      <c r="G83" s="205">
        <v>1</v>
      </c>
      <c r="H83" s="182">
        <v>12</v>
      </c>
      <c r="I83" s="182">
        <f t="shared" si="3"/>
        <v>54.72</v>
      </c>
      <c r="J83" s="182">
        <v>285</v>
      </c>
      <c r="K83" s="182">
        <f t="shared" si="4"/>
        <v>48.45</v>
      </c>
      <c r="L83" s="182">
        <f t="shared" si="5"/>
        <v>333.45</v>
      </c>
      <c r="M83" s="46"/>
    </row>
    <row r="84" spans="1:13" ht="18">
      <c r="A84" s="203">
        <v>81</v>
      </c>
      <c r="B84" s="208" t="s">
        <v>890</v>
      </c>
      <c r="C84" s="175" t="s">
        <v>810</v>
      </c>
      <c r="D84" s="175" t="s">
        <v>810</v>
      </c>
      <c r="E84" s="205">
        <v>0</v>
      </c>
      <c r="F84" s="175" t="s">
        <v>810</v>
      </c>
      <c r="G84" s="205">
        <v>1</v>
      </c>
      <c r="H84" s="182">
        <v>9</v>
      </c>
      <c r="I84" s="182">
        <f t="shared" si="3"/>
        <v>41.04</v>
      </c>
      <c r="J84" s="182">
        <v>285</v>
      </c>
      <c r="K84" s="182">
        <f t="shared" si="4"/>
        <v>48.45</v>
      </c>
      <c r="L84" s="182">
        <f t="shared" si="5"/>
        <v>333.45</v>
      </c>
      <c r="M84" s="46"/>
    </row>
    <row r="85" spans="1:13" ht="18">
      <c r="A85" s="203">
        <v>82</v>
      </c>
      <c r="B85" s="208" t="s">
        <v>891</v>
      </c>
      <c r="C85" s="175" t="s">
        <v>810</v>
      </c>
      <c r="D85" s="175" t="s">
        <v>810</v>
      </c>
      <c r="E85" s="205">
        <v>0</v>
      </c>
      <c r="F85" s="175" t="s">
        <v>810</v>
      </c>
      <c r="G85" s="205">
        <v>1</v>
      </c>
      <c r="H85" s="182">
        <v>6</v>
      </c>
      <c r="I85" s="182">
        <f t="shared" si="3"/>
        <v>27.36</v>
      </c>
      <c r="J85" s="182">
        <v>285</v>
      </c>
      <c r="K85" s="182">
        <f t="shared" si="4"/>
        <v>48.45</v>
      </c>
      <c r="L85" s="182">
        <f t="shared" si="5"/>
        <v>333.45</v>
      </c>
      <c r="M85" s="46"/>
    </row>
    <row r="86" spans="1:13" ht="18">
      <c r="A86" s="203">
        <v>83</v>
      </c>
      <c r="B86" s="208" t="s">
        <v>892</v>
      </c>
      <c r="C86" s="175" t="s">
        <v>810</v>
      </c>
      <c r="D86" s="175" t="s">
        <v>810</v>
      </c>
      <c r="E86" s="205">
        <v>0</v>
      </c>
      <c r="F86" s="175" t="s">
        <v>810</v>
      </c>
      <c r="G86" s="205">
        <v>1</v>
      </c>
      <c r="H86" s="182">
        <v>8</v>
      </c>
      <c r="I86" s="182">
        <f t="shared" si="3"/>
        <v>36.479999999999997</v>
      </c>
      <c r="J86" s="182">
        <v>285</v>
      </c>
      <c r="K86" s="182">
        <f t="shared" si="4"/>
        <v>48.45</v>
      </c>
      <c r="L86" s="182">
        <f t="shared" si="5"/>
        <v>333.45</v>
      </c>
      <c r="M86" s="46"/>
    </row>
    <row r="87" spans="1:13" ht="18">
      <c r="A87" s="203">
        <v>84</v>
      </c>
      <c r="B87" s="208" t="s">
        <v>893</v>
      </c>
      <c r="C87" s="175" t="s">
        <v>810</v>
      </c>
      <c r="D87" s="175" t="s">
        <v>810</v>
      </c>
      <c r="E87" s="205">
        <v>0</v>
      </c>
      <c r="F87" s="175" t="s">
        <v>810</v>
      </c>
      <c r="G87" s="205">
        <v>1</v>
      </c>
      <c r="H87" s="182">
        <v>6</v>
      </c>
      <c r="I87" s="182">
        <f t="shared" si="3"/>
        <v>27.36</v>
      </c>
      <c r="J87" s="182">
        <v>285</v>
      </c>
      <c r="K87" s="182">
        <f t="shared" si="4"/>
        <v>48.45</v>
      </c>
      <c r="L87" s="182">
        <f t="shared" si="5"/>
        <v>333.45</v>
      </c>
      <c r="M87" s="46"/>
    </row>
    <row r="88" spans="1:13" ht="18">
      <c r="A88" s="203">
        <v>85</v>
      </c>
      <c r="B88" s="208" t="s">
        <v>894</v>
      </c>
      <c r="C88" s="175" t="s">
        <v>810</v>
      </c>
      <c r="D88" s="175" t="s">
        <v>810</v>
      </c>
      <c r="E88" s="205">
        <v>0</v>
      </c>
      <c r="F88" s="175" t="s">
        <v>810</v>
      </c>
      <c r="G88" s="205">
        <v>1</v>
      </c>
      <c r="H88" s="182">
        <v>5</v>
      </c>
      <c r="I88" s="182">
        <f t="shared" si="3"/>
        <v>22.799999999999997</v>
      </c>
      <c r="J88" s="182">
        <v>285</v>
      </c>
      <c r="K88" s="182">
        <f t="shared" si="4"/>
        <v>48.45</v>
      </c>
      <c r="L88" s="182">
        <f t="shared" si="5"/>
        <v>333.45</v>
      </c>
      <c r="M88" s="46"/>
    </row>
    <row r="89" spans="1:13" ht="18">
      <c r="A89" s="203">
        <v>86</v>
      </c>
      <c r="B89" s="208" t="s">
        <v>895</v>
      </c>
      <c r="C89" s="175" t="s">
        <v>810</v>
      </c>
      <c r="D89" s="175" t="s">
        <v>810</v>
      </c>
      <c r="E89" s="205">
        <v>0</v>
      </c>
      <c r="F89" s="175" t="s">
        <v>810</v>
      </c>
      <c r="G89" s="205">
        <v>1</v>
      </c>
      <c r="H89" s="182">
        <v>8</v>
      </c>
      <c r="I89" s="182">
        <f t="shared" si="3"/>
        <v>36.479999999999997</v>
      </c>
      <c r="J89" s="182">
        <v>285</v>
      </c>
      <c r="K89" s="182">
        <f t="shared" si="4"/>
        <v>48.45</v>
      </c>
      <c r="L89" s="182">
        <f t="shared" si="5"/>
        <v>333.45</v>
      </c>
      <c r="M89" s="46"/>
    </row>
    <row r="90" spans="1:13" ht="34.5">
      <c r="A90" s="203">
        <v>87</v>
      </c>
      <c r="B90" s="208" t="s">
        <v>896</v>
      </c>
      <c r="C90" s="175" t="s">
        <v>810</v>
      </c>
      <c r="D90" s="175" t="s">
        <v>810</v>
      </c>
      <c r="E90" s="205">
        <v>0</v>
      </c>
      <c r="F90" s="175" t="s">
        <v>810</v>
      </c>
      <c r="G90" s="205">
        <v>1</v>
      </c>
      <c r="H90" s="182">
        <v>7</v>
      </c>
      <c r="I90" s="182">
        <f t="shared" si="3"/>
        <v>31.919999999999998</v>
      </c>
      <c r="J90" s="182">
        <v>285</v>
      </c>
      <c r="K90" s="182">
        <f t="shared" si="4"/>
        <v>48.45</v>
      </c>
      <c r="L90" s="182">
        <f t="shared" si="5"/>
        <v>333.45</v>
      </c>
      <c r="M90" s="46"/>
    </row>
    <row r="91" spans="1:13" ht="18">
      <c r="A91" s="203">
        <v>88</v>
      </c>
      <c r="B91" s="208" t="s">
        <v>897</v>
      </c>
      <c r="C91" s="175" t="s">
        <v>810</v>
      </c>
      <c r="D91" s="175" t="s">
        <v>810</v>
      </c>
      <c r="E91" s="205">
        <v>0</v>
      </c>
      <c r="F91" s="175" t="s">
        <v>810</v>
      </c>
      <c r="G91" s="205">
        <v>1</v>
      </c>
      <c r="H91" s="182">
        <v>9</v>
      </c>
      <c r="I91" s="182">
        <f t="shared" si="3"/>
        <v>41.04</v>
      </c>
      <c r="J91" s="182">
        <v>380</v>
      </c>
      <c r="K91" s="182">
        <f t="shared" si="4"/>
        <v>64.600000000000009</v>
      </c>
      <c r="L91" s="182">
        <f t="shared" si="5"/>
        <v>444.6</v>
      </c>
      <c r="M91" s="46"/>
    </row>
    <row r="92" spans="1:13" ht="18">
      <c r="A92" s="203">
        <v>89</v>
      </c>
      <c r="B92" s="208" t="s">
        <v>898</v>
      </c>
      <c r="C92" s="175" t="s">
        <v>810</v>
      </c>
      <c r="D92" s="175" t="s">
        <v>810</v>
      </c>
      <c r="E92" s="205">
        <v>0</v>
      </c>
      <c r="F92" s="175" t="s">
        <v>810</v>
      </c>
      <c r="G92" s="205">
        <v>1</v>
      </c>
      <c r="H92" s="182">
        <v>5</v>
      </c>
      <c r="I92" s="182">
        <f t="shared" si="3"/>
        <v>22.799999999999997</v>
      </c>
      <c r="J92" s="182">
        <v>380</v>
      </c>
      <c r="K92" s="182">
        <f t="shared" si="4"/>
        <v>64.600000000000009</v>
      </c>
      <c r="L92" s="182">
        <f t="shared" si="5"/>
        <v>444.6</v>
      </c>
      <c r="M92" s="46"/>
    </row>
    <row r="93" spans="1:13" ht="34.5">
      <c r="A93" s="203">
        <v>90</v>
      </c>
      <c r="B93" s="208" t="s">
        <v>899</v>
      </c>
      <c r="C93" s="175" t="s">
        <v>810</v>
      </c>
      <c r="D93" s="175" t="s">
        <v>810</v>
      </c>
      <c r="E93" s="205">
        <v>0</v>
      </c>
      <c r="F93" s="175" t="s">
        <v>810</v>
      </c>
      <c r="G93" s="205">
        <v>1</v>
      </c>
      <c r="H93" s="182">
        <v>7</v>
      </c>
      <c r="I93" s="182">
        <f t="shared" si="3"/>
        <v>31.919999999999998</v>
      </c>
      <c r="J93" s="182">
        <v>380</v>
      </c>
      <c r="K93" s="182">
        <f t="shared" si="4"/>
        <v>64.600000000000009</v>
      </c>
      <c r="L93" s="182">
        <f t="shared" si="5"/>
        <v>444.6</v>
      </c>
      <c r="M93" s="46"/>
    </row>
    <row r="94" spans="1:13" ht="18">
      <c r="A94" s="203">
        <v>91</v>
      </c>
      <c r="B94" s="208" t="s">
        <v>900</v>
      </c>
      <c r="C94" s="175" t="s">
        <v>810</v>
      </c>
      <c r="D94" s="175" t="s">
        <v>810</v>
      </c>
      <c r="E94" s="205">
        <v>0</v>
      </c>
      <c r="F94" s="175" t="s">
        <v>810</v>
      </c>
      <c r="G94" s="205">
        <v>1</v>
      </c>
      <c r="H94" s="182">
        <v>8</v>
      </c>
      <c r="I94" s="182">
        <f t="shared" si="3"/>
        <v>36.479999999999997</v>
      </c>
      <c r="J94" s="182">
        <v>380</v>
      </c>
      <c r="K94" s="182">
        <f t="shared" si="4"/>
        <v>64.600000000000009</v>
      </c>
      <c r="L94" s="182">
        <f t="shared" si="5"/>
        <v>444.6</v>
      </c>
      <c r="M94" s="46"/>
    </row>
    <row r="95" spans="1:13" ht="18">
      <c r="A95" s="203">
        <v>92</v>
      </c>
      <c r="B95" s="208" t="s">
        <v>901</v>
      </c>
      <c r="C95" s="175" t="s">
        <v>810</v>
      </c>
      <c r="D95" s="175" t="s">
        <v>810</v>
      </c>
      <c r="E95" s="205">
        <v>0</v>
      </c>
      <c r="F95" s="175" t="s">
        <v>810</v>
      </c>
      <c r="G95" s="205">
        <v>1</v>
      </c>
      <c r="H95" s="182">
        <v>7</v>
      </c>
      <c r="I95" s="182">
        <f t="shared" si="3"/>
        <v>31.919999999999998</v>
      </c>
      <c r="J95" s="182">
        <v>380</v>
      </c>
      <c r="K95" s="182">
        <f t="shared" si="4"/>
        <v>64.600000000000009</v>
      </c>
      <c r="L95" s="182">
        <f t="shared" si="5"/>
        <v>444.6</v>
      </c>
      <c r="M95" s="46"/>
    </row>
    <row r="96" spans="1:13" ht="18">
      <c r="A96" s="203">
        <v>93</v>
      </c>
      <c r="B96" s="208" t="s">
        <v>902</v>
      </c>
      <c r="C96" s="175" t="s">
        <v>810</v>
      </c>
      <c r="D96" s="175" t="s">
        <v>810</v>
      </c>
      <c r="E96" s="205">
        <v>0</v>
      </c>
      <c r="F96" s="175" t="s">
        <v>810</v>
      </c>
      <c r="G96" s="205">
        <v>1</v>
      </c>
      <c r="H96" s="182">
        <v>14</v>
      </c>
      <c r="I96" s="182">
        <f t="shared" si="3"/>
        <v>63.839999999999996</v>
      </c>
      <c r="J96" s="182">
        <v>380</v>
      </c>
      <c r="K96" s="182">
        <f t="shared" si="4"/>
        <v>64.600000000000009</v>
      </c>
      <c r="L96" s="182">
        <f t="shared" si="5"/>
        <v>444.6</v>
      </c>
      <c r="M96" s="46"/>
    </row>
    <row r="97" spans="1:13" ht="18">
      <c r="A97" s="203">
        <v>94</v>
      </c>
      <c r="B97" s="208" t="s">
        <v>903</v>
      </c>
      <c r="C97" s="175" t="s">
        <v>810</v>
      </c>
      <c r="D97" s="175" t="s">
        <v>810</v>
      </c>
      <c r="E97" s="205">
        <v>0</v>
      </c>
      <c r="F97" s="175" t="s">
        <v>810</v>
      </c>
      <c r="G97" s="205">
        <v>1</v>
      </c>
      <c r="H97" s="182">
        <v>13</v>
      </c>
      <c r="I97" s="182">
        <f t="shared" si="3"/>
        <v>59.279999999999994</v>
      </c>
      <c r="J97" s="182">
        <v>380</v>
      </c>
      <c r="K97" s="182">
        <f t="shared" si="4"/>
        <v>64.600000000000009</v>
      </c>
      <c r="L97" s="182">
        <f t="shared" si="5"/>
        <v>444.6</v>
      </c>
      <c r="M97" s="46"/>
    </row>
    <row r="98" spans="1:13" ht="18">
      <c r="A98" s="203">
        <v>95</v>
      </c>
      <c r="B98" s="208" t="s">
        <v>904</v>
      </c>
      <c r="C98" s="175" t="s">
        <v>810</v>
      </c>
      <c r="D98" s="175" t="s">
        <v>810</v>
      </c>
      <c r="E98" s="205">
        <v>0</v>
      </c>
      <c r="F98" s="175" t="s">
        <v>810</v>
      </c>
      <c r="G98" s="205">
        <v>1</v>
      </c>
      <c r="H98" s="182">
        <v>7</v>
      </c>
      <c r="I98" s="182">
        <f t="shared" si="3"/>
        <v>31.919999999999998</v>
      </c>
      <c r="J98" s="182">
        <v>380</v>
      </c>
      <c r="K98" s="182">
        <f t="shared" si="4"/>
        <v>64.600000000000009</v>
      </c>
      <c r="L98" s="182">
        <f t="shared" si="5"/>
        <v>444.6</v>
      </c>
      <c r="M98" s="46"/>
    </row>
    <row r="99" spans="1:13" ht="34.5">
      <c r="A99" s="203">
        <v>96</v>
      </c>
      <c r="B99" s="208" t="s">
        <v>905</v>
      </c>
      <c r="C99" s="175" t="s">
        <v>810</v>
      </c>
      <c r="D99" s="175" t="s">
        <v>810</v>
      </c>
      <c r="E99" s="205">
        <v>0</v>
      </c>
      <c r="F99" s="175" t="s">
        <v>810</v>
      </c>
      <c r="G99" s="205">
        <v>1</v>
      </c>
      <c r="H99" s="182">
        <v>9</v>
      </c>
      <c r="I99" s="182">
        <f t="shared" si="3"/>
        <v>41.04</v>
      </c>
      <c r="J99" s="182">
        <v>380</v>
      </c>
      <c r="K99" s="182">
        <f t="shared" si="4"/>
        <v>64.600000000000009</v>
      </c>
      <c r="L99" s="182">
        <f t="shared" si="5"/>
        <v>444.6</v>
      </c>
      <c r="M99" s="46"/>
    </row>
    <row r="100" spans="1:13" ht="18">
      <c r="A100" s="203">
        <v>97</v>
      </c>
      <c r="B100" s="208" t="s">
        <v>906</v>
      </c>
      <c r="C100" s="175" t="s">
        <v>810</v>
      </c>
      <c r="D100" s="175" t="s">
        <v>810</v>
      </c>
      <c r="E100" s="205">
        <v>0</v>
      </c>
      <c r="F100" s="175" t="s">
        <v>810</v>
      </c>
      <c r="G100" s="205">
        <v>1</v>
      </c>
      <c r="H100" s="182">
        <v>5</v>
      </c>
      <c r="I100" s="182">
        <f t="shared" si="3"/>
        <v>22.799999999999997</v>
      </c>
      <c r="J100" s="182">
        <v>380</v>
      </c>
      <c r="K100" s="182">
        <f t="shared" si="4"/>
        <v>64.600000000000009</v>
      </c>
      <c r="L100" s="182">
        <f t="shared" si="5"/>
        <v>444.6</v>
      </c>
      <c r="M100" s="46"/>
    </row>
    <row r="101" spans="1:13" ht="19.5">
      <c r="A101" s="201" t="s">
        <v>571</v>
      </c>
      <c r="B101" s="202" t="s">
        <v>907</v>
      </c>
      <c r="C101" s="201"/>
      <c r="D101" s="201"/>
      <c r="E101" s="201"/>
      <c r="F101" s="201"/>
      <c r="G101" s="209">
        <f>SUM(G4:G100)</f>
        <v>97</v>
      </c>
      <c r="H101" s="210">
        <f>SUM(H4:H100)</f>
        <v>678</v>
      </c>
      <c r="I101" s="201"/>
      <c r="J101" s="201"/>
      <c r="K101" s="201"/>
      <c r="L101" s="201"/>
      <c r="M101" s="201"/>
    </row>
    <row r="102" spans="1:13" ht="72">
      <c r="A102" s="73" t="s">
        <v>3</v>
      </c>
      <c r="B102" s="73" t="s">
        <v>908</v>
      </c>
      <c r="C102" s="73" t="s">
        <v>909</v>
      </c>
      <c r="D102" s="73" t="s">
        <v>910</v>
      </c>
      <c r="E102" s="73" t="s">
        <v>911</v>
      </c>
      <c r="F102" s="73" t="s">
        <v>912</v>
      </c>
      <c r="G102" s="73" t="s">
        <v>804</v>
      </c>
      <c r="H102" s="73" t="s">
        <v>703</v>
      </c>
      <c r="I102" s="73" t="s">
        <v>805</v>
      </c>
      <c r="J102" s="73" t="s">
        <v>806</v>
      </c>
      <c r="K102" s="73" t="s">
        <v>807</v>
      </c>
      <c r="L102" s="73" t="s">
        <v>808</v>
      </c>
      <c r="M102" s="73" t="s">
        <v>27</v>
      </c>
    </row>
    <row r="103" spans="1:13" ht="36">
      <c r="A103" s="181">
        <v>1</v>
      </c>
      <c r="B103" s="175" t="s">
        <v>913</v>
      </c>
      <c r="C103" s="175" t="s">
        <v>914</v>
      </c>
      <c r="D103" s="205"/>
      <c r="E103" s="205"/>
      <c r="F103" s="205"/>
      <c r="G103" s="205"/>
      <c r="H103" s="182"/>
      <c r="I103" s="182"/>
      <c r="J103" s="182">
        <v>700</v>
      </c>
      <c r="K103" s="182"/>
      <c r="L103" s="182"/>
      <c r="M103" s="199"/>
    </row>
    <row r="104" spans="1:13" ht="19.5">
      <c r="A104" s="201" t="s">
        <v>543</v>
      </c>
      <c r="B104" s="202" t="s">
        <v>915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</row>
    <row r="105" spans="1:13" ht="72">
      <c r="A105" s="73" t="s">
        <v>3</v>
      </c>
      <c r="B105" s="73" t="s">
        <v>916</v>
      </c>
      <c r="C105" s="73" t="s">
        <v>917</v>
      </c>
      <c r="D105" s="73" t="s">
        <v>910</v>
      </c>
      <c r="E105" s="73" t="s">
        <v>911</v>
      </c>
      <c r="F105" s="73" t="s">
        <v>912</v>
      </c>
      <c r="G105" s="73" t="s">
        <v>804</v>
      </c>
      <c r="H105" s="73" t="s">
        <v>703</v>
      </c>
      <c r="I105" s="73" t="s">
        <v>805</v>
      </c>
      <c r="J105" s="73" t="s">
        <v>806</v>
      </c>
      <c r="K105" s="73" t="s">
        <v>807</v>
      </c>
      <c r="L105" s="73" t="s">
        <v>808</v>
      </c>
      <c r="M105" s="73" t="s">
        <v>27</v>
      </c>
    </row>
    <row r="106" spans="1:13" ht="18">
      <c r="A106" s="211">
        <v>1</v>
      </c>
      <c r="B106" s="204" t="s">
        <v>918</v>
      </c>
      <c r="C106" s="73">
        <v>0.7</v>
      </c>
      <c r="D106" s="73">
        <v>0.7</v>
      </c>
      <c r="E106" s="73">
        <v>0</v>
      </c>
      <c r="F106" s="73">
        <v>0.7</v>
      </c>
      <c r="G106" s="182">
        <v>12</v>
      </c>
      <c r="H106" s="182">
        <v>34</v>
      </c>
      <c r="I106" s="182">
        <v>153</v>
      </c>
      <c r="J106" s="182">
        <v>1900</v>
      </c>
      <c r="K106" s="182">
        <v>342</v>
      </c>
      <c r="L106" s="182">
        <f>J106+K106</f>
        <v>2242</v>
      </c>
      <c r="M106" s="73"/>
    </row>
    <row r="107" spans="1:13" ht="18">
      <c r="A107" s="211">
        <v>2</v>
      </c>
      <c r="B107" s="204" t="s">
        <v>919</v>
      </c>
      <c r="C107" s="73">
        <v>0.7</v>
      </c>
      <c r="D107" s="73">
        <v>0.35</v>
      </c>
      <c r="E107" s="73">
        <v>0</v>
      </c>
      <c r="F107" s="73">
        <v>0.35</v>
      </c>
      <c r="G107" s="182">
        <v>4</v>
      </c>
      <c r="H107" s="182">
        <v>27</v>
      </c>
      <c r="I107" s="182">
        <v>187</v>
      </c>
      <c r="J107" s="182">
        <v>1900</v>
      </c>
      <c r="K107" s="73">
        <v>342</v>
      </c>
      <c r="L107" s="182">
        <f t="shared" ref="L107:L118" si="6">J107+K107</f>
        <v>2242</v>
      </c>
      <c r="M107" s="73"/>
    </row>
    <row r="108" spans="1:13" ht="18">
      <c r="A108" s="211">
        <v>3</v>
      </c>
      <c r="B108" s="204" t="s">
        <v>920</v>
      </c>
      <c r="C108" s="73">
        <v>0.35</v>
      </c>
      <c r="D108" s="73">
        <v>0.4</v>
      </c>
      <c r="E108" s="73">
        <v>0</v>
      </c>
      <c r="F108" s="73">
        <v>0.4</v>
      </c>
      <c r="G108" s="182">
        <v>3</v>
      </c>
      <c r="H108" s="182">
        <v>19</v>
      </c>
      <c r="I108" s="182">
        <v>988</v>
      </c>
      <c r="J108" s="182">
        <v>570</v>
      </c>
      <c r="K108" s="73">
        <v>114</v>
      </c>
      <c r="L108" s="182">
        <f t="shared" si="6"/>
        <v>684</v>
      </c>
      <c r="M108" s="73"/>
    </row>
    <row r="109" spans="1:13" ht="34.5">
      <c r="A109" s="211">
        <v>4</v>
      </c>
      <c r="B109" s="204" t="s">
        <v>921</v>
      </c>
      <c r="C109" s="73">
        <v>0.4</v>
      </c>
      <c r="D109" s="73">
        <v>0.4</v>
      </c>
      <c r="E109" s="73">
        <v>0</v>
      </c>
      <c r="F109" s="73">
        <v>0.4</v>
      </c>
      <c r="G109" s="182">
        <v>7</v>
      </c>
      <c r="H109" s="182">
        <v>32</v>
      </c>
      <c r="I109" s="182">
        <v>164</v>
      </c>
      <c r="J109" s="182">
        <v>760</v>
      </c>
      <c r="K109" s="73">
        <v>145</v>
      </c>
      <c r="L109" s="182">
        <f t="shared" si="6"/>
        <v>905</v>
      </c>
      <c r="M109" s="73"/>
    </row>
    <row r="110" spans="1:13" ht="34.5">
      <c r="A110" s="211">
        <v>5</v>
      </c>
      <c r="B110" s="204" t="s">
        <v>922</v>
      </c>
      <c r="C110" s="73">
        <v>0.4</v>
      </c>
      <c r="D110" s="73">
        <v>0.38</v>
      </c>
      <c r="E110" s="73">
        <v>0</v>
      </c>
      <c r="F110" s="73">
        <v>0.38</v>
      </c>
      <c r="G110" s="182">
        <v>4</v>
      </c>
      <c r="H110" s="182">
        <v>16</v>
      </c>
      <c r="I110" s="182">
        <v>79</v>
      </c>
      <c r="J110" s="73">
        <v>760</v>
      </c>
      <c r="K110" s="73">
        <v>145</v>
      </c>
      <c r="L110" s="182">
        <f t="shared" si="6"/>
        <v>905</v>
      </c>
      <c r="M110" s="73"/>
    </row>
    <row r="111" spans="1:13" ht="18">
      <c r="A111" s="211">
        <v>6</v>
      </c>
      <c r="B111" s="204" t="s">
        <v>923</v>
      </c>
      <c r="C111" s="73">
        <v>0.38</v>
      </c>
      <c r="D111" s="73">
        <v>0.6</v>
      </c>
      <c r="E111" s="73">
        <v>0</v>
      </c>
      <c r="F111" s="73">
        <v>0.6</v>
      </c>
      <c r="G111" s="182">
        <v>9</v>
      </c>
      <c r="H111" s="182">
        <v>28</v>
      </c>
      <c r="I111" s="182">
        <v>139</v>
      </c>
      <c r="J111" s="73">
        <v>900</v>
      </c>
      <c r="K111" s="73">
        <v>160</v>
      </c>
      <c r="L111" s="182">
        <f t="shared" si="6"/>
        <v>1060</v>
      </c>
      <c r="M111" s="73"/>
    </row>
    <row r="112" spans="1:13" ht="18">
      <c r="A112" s="211">
        <v>7</v>
      </c>
      <c r="B112" s="204" t="s">
        <v>924</v>
      </c>
      <c r="C112" s="73">
        <v>0.6</v>
      </c>
      <c r="D112" s="73">
        <v>0.38</v>
      </c>
      <c r="E112" s="73">
        <v>0</v>
      </c>
      <c r="F112" s="73">
        <v>0.38</v>
      </c>
      <c r="G112" s="182">
        <v>16</v>
      </c>
      <c r="H112" s="182">
        <v>31</v>
      </c>
      <c r="I112" s="182">
        <v>143</v>
      </c>
      <c r="J112" s="73">
        <v>1400</v>
      </c>
      <c r="K112" s="73">
        <v>260</v>
      </c>
      <c r="L112" s="182">
        <f t="shared" si="6"/>
        <v>1660</v>
      </c>
      <c r="M112" s="73"/>
    </row>
    <row r="113" spans="1:13" ht="18">
      <c r="A113" s="211">
        <v>8</v>
      </c>
      <c r="B113" s="204" t="s">
        <v>925</v>
      </c>
      <c r="C113" s="73">
        <v>0.38</v>
      </c>
      <c r="D113" s="73">
        <v>0.38</v>
      </c>
      <c r="E113" s="73">
        <v>0</v>
      </c>
      <c r="F113" s="73">
        <v>0.38</v>
      </c>
      <c r="G113" s="182">
        <v>8</v>
      </c>
      <c r="H113" s="182">
        <v>39</v>
      </c>
      <c r="I113" s="182">
        <v>174</v>
      </c>
      <c r="J113" s="73">
        <v>665</v>
      </c>
      <c r="K113" s="73">
        <v>120</v>
      </c>
      <c r="L113" s="182">
        <f t="shared" si="6"/>
        <v>785</v>
      </c>
      <c r="M113" s="73"/>
    </row>
    <row r="114" spans="1:13" ht="18">
      <c r="A114" s="211">
        <v>9</v>
      </c>
      <c r="B114" s="204" t="s">
        <v>926</v>
      </c>
      <c r="C114" s="73">
        <v>0.7</v>
      </c>
      <c r="D114" s="73">
        <v>0.7</v>
      </c>
      <c r="E114" s="73">
        <v>0</v>
      </c>
      <c r="F114" s="73">
        <v>0.7</v>
      </c>
      <c r="G114" s="182">
        <v>4</v>
      </c>
      <c r="H114" s="182">
        <v>26</v>
      </c>
      <c r="I114" s="182">
        <v>168</v>
      </c>
      <c r="J114" s="73">
        <v>1520</v>
      </c>
      <c r="K114" s="73">
        <v>250</v>
      </c>
      <c r="L114" s="182">
        <f t="shared" si="6"/>
        <v>1770</v>
      </c>
      <c r="M114" s="73"/>
    </row>
    <row r="115" spans="1:13" ht="18">
      <c r="A115" s="211">
        <v>10</v>
      </c>
      <c r="B115" s="204" t="s">
        <v>927</v>
      </c>
      <c r="C115" s="73">
        <v>0.3</v>
      </c>
      <c r="D115" s="73">
        <v>0.3</v>
      </c>
      <c r="E115" s="73">
        <v>0</v>
      </c>
      <c r="F115" s="73">
        <v>0.3</v>
      </c>
      <c r="G115" s="182">
        <v>2</v>
      </c>
      <c r="H115" s="182">
        <v>19</v>
      </c>
      <c r="I115" s="182">
        <v>174</v>
      </c>
      <c r="J115" s="73">
        <v>570</v>
      </c>
      <c r="K115" s="73">
        <v>114</v>
      </c>
      <c r="L115" s="182">
        <f t="shared" si="6"/>
        <v>684</v>
      </c>
      <c r="M115" s="73"/>
    </row>
    <row r="116" spans="1:13" ht="18">
      <c r="A116" s="211">
        <v>11</v>
      </c>
      <c r="B116" s="204" t="s">
        <v>928</v>
      </c>
      <c r="C116" s="73">
        <v>0.45</v>
      </c>
      <c r="D116" s="73">
        <v>0.45</v>
      </c>
      <c r="E116" s="73">
        <v>0</v>
      </c>
      <c r="F116" s="73">
        <v>0.45</v>
      </c>
      <c r="G116" s="182">
        <v>8</v>
      </c>
      <c r="H116" s="182">
        <v>18</v>
      </c>
      <c r="I116" s="182">
        <v>93</v>
      </c>
      <c r="J116" s="73">
        <v>855</v>
      </c>
      <c r="K116" s="73">
        <v>150</v>
      </c>
      <c r="L116" s="182">
        <f t="shared" si="6"/>
        <v>1005</v>
      </c>
      <c r="M116" s="73"/>
    </row>
    <row r="117" spans="1:13" ht="34.5">
      <c r="A117" s="211">
        <v>12</v>
      </c>
      <c r="B117" s="208" t="s">
        <v>929</v>
      </c>
      <c r="C117" s="73">
        <v>0.2</v>
      </c>
      <c r="D117" s="73">
        <v>0.2</v>
      </c>
      <c r="E117" s="73">
        <v>0</v>
      </c>
      <c r="F117" s="73">
        <v>0.2</v>
      </c>
      <c r="G117" s="182">
        <v>11</v>
      </c>
      <c r="H117" s="182">
        <v>27</v>
      </c>
      <c r="I117" s="182">
        <v>109</v>
      </c>
      <c r="J117" s="73">
        <v>300</v>
      </c>
      <c r="K117" s="73">
        <v>45</v>
      </c>
      <c r="L117" s="182">
        <f t="shared" si="6"/>
        <v>345</v>
      </c>
      <c r="M117" s="73"/>
    </row>
    <row r="118" spans="1:13" ht="18">
      <c r="A118" s="211">
        <v>13</v>
      </c>
      <c r="B118" s="208" t="s">
        <v>930</v>
      </c>
      <c r="C118" s="73">
        <v>0.7</v>
      </c>
      <c r="D118" s="73">
        <v>0.7</v>
      </c>
      <c r="E118" s="73">
        <v>0</v>
      </c>
      <c r="F118" s="73">
        <v>0.7</v>
      </c>
      <c r="G118" s="182">
        <v>9</v>
      </c>
      <c r="H118" s="182">
        <v>64</v>
      </c>
      <c r="I118" s="182">
        <v>325</v>
      </c>
      <c r="J118" s="73">
        <v>1425</v>
      </c>
      <c r="K118" s="73">
        <v>260</v>
      </c>
      <c r="L118" s="182">
        <f t="shared" si="6"/>
        <v>1685</v>
      </c>
      <c r="M118" s="73"/>
    </row>
    <row r="119" spans="1:13">
      <c r="A119" s="24"/>
      <c r="B119" s="24"/>
      <c r="D119" s="24"/>
      <c r="E119" s="24"/>
      <c r="F119" s="24"/>
      <c r="G119" s="212">
        <f>SUM(G106:G118)</f>
        <v>97</v>
      </c>
      <c r="H119" s="212">
        <f>SUM(H106:H118)</f>
        <v>380</v>
      </c>
      <c r="I119" s="24"/>
      <c r="J119" s="24"/>
      <c r="K119" s="24"/>
      <c r="L119" s="24"/>
      <c r="M119" s="24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B6" sqref="B6"/>
    </sheetView>
  </sheetViews>
  <sheetFormatPr defaultRowHeight="15"/>
  <cols>
    <col min="1" max="1" width="6.28515625" customWidth="1"/>
    <col min="2" max="2" width="40.5703125" customWidth="1"/>
    <col min="3" max="3" width="17.5703125" customWidth="1"/>
    <col min="4" max="4" width="12.85546875" customWidth="1"/>
    <col min="5" max="5" width="12.28515625" customWidth="1"/>
    <col min="6" max="6" width="16" customWidth="1"/>
    <col min="7" max="7" width="8.140625" customWidth="1"/>
    <col min="8" max="8" width="9.28515625" customWidth="1"/>
    <col min="9" max="9" width="10.140625" customWidth="1"/>
    <col min="10" max="10" width="11.140625" customWidth="1"/>
  </cols>
  <sheetData>
    <row r="1" spans="1:17" s="24" customFormat="1" ht="28.5">
      <c r="A1" s="189" t="s">
        <v>706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s="24" customFormat="1" ht="23.25">
      <c r="A2" s="190" t="s">
        <v>91</v>
      </c>
      <c r="B2" s="190"/>
    </row>
    <row r="3" spans="1:17" s="24" customFormat="1" ht="23.25">
      <c r="A3" s="187"/>
      <c r="B3" s="191" t="s">
        <v>92</v>
      </c>
    </row>
    <row r="4" spans="1:17" ht="34.5" customHeight="1">
      <c r="A4" s="292" t="s">
        <v>604</v>
      </c>
      <c r="B4" s="292"/>
      <c r="C4" s="292"/>
      <c r="D4" s="292"/>
      <c r="E4" s="292"/>
      <c r="F4" s="292"/>
      <c r="G4" s="66"/>
      <c r="H4" s="66"/>
      <c r="I4" s="66"/>
      <c r="J4" s="66"/>
    </row>
    <row r="5" spans="1:17" ht="45" customHeight="1">
      <c r="A5" s="143"/>
      <c r="B5" s="25" t="s">
        <v>689</v>
      </c>
      <c r="C5" s="133" t="s">
        <v>605</v>
      </c>
      <c r="D5" s="133" t="s">
        <v>606</v>
      </c>
      <c r="E5" s="25" t="s">
        <v>607</v>
      </c>
      <c r="F5" s="25" t="s">
        <v>608</v>
      </c>
      <c r="G5" s="25"/>
      <c r="H5" s="25"/>
      <c r="I5" s="25" t="s">
        <v>552</v>
      </c>
      <c r="J5" s="25" t="s">
        <v>27</v>
      </c>
    </row>
    <row r="6" spans="1:17" ht="23.25">
      <c r="A6" s="160">
        <v>1</v>
      </c>
      <c r="B6" s="70" t="s">
        <v>790</v>
      </c>
      <c r="C6" s="70"/>
      <c r="D6" s="70"/>
      <c r="E6" s="70"/>
      <c r="F6" s="70"/>
      <c r="G6" s="70"/>
      <c r="H6" s="70"/>
      <c r="I6" s="70"/>
      <c r="J6" s="70"/>
    </row>
    <row r="7" spans="1:17" ht="23.25">
      <c r="A7" s="160">
        <v>2</v>
      </c>
      <c r="B7" s="70"/>
      <c r="C7" s="70"/>
      <c r="D7" s="70"/>
      <c r="E7" s="70"/>
      <c r="F7" s="70"/>
      <c r="G7" s="70"/>
      <c r="H7" s="70"/>
      <c r="I7" s="70"/>
      <c r="J7" s="70"/>
    </row>
    <row r="8" spans="1:17" ht="23.25">
      <c r="A8" s="160">
        <v>3</v>
      </c>
      <c r="B8" s="70"/>
      <c r="C8" s="70"/>
      <c r="D8" s="70"/>
      <c r="E8" s="70"/>
      <c r="F8" s="70"/>
      <c r="G8" s="70"/>
      <c r="H8" s="70"/>
      <c r="I8" s="70"/>
      <c r="J8" s="70"/>
    </row>
    <row r="9" spans="1:17" ht="23.25">
      <c r="A9" s="160">
        <v>4</v>
      </c>
      <c r="B9" s="70"/>
      <c r="C9" s="70"/>
      <c r="D9" s="70"/>
      <c r="E9" s="70"/>
      <c r="F9" s="70"/>
      <c r="G9" s="70"/>
      <c r="H9" s="70"/>
      <c r="I9" s="70"/>
      <c r="J9" s="70"/>
    </row>
    <row r="10" spans="1:17" ht="23.25">
      <c r="A10" s="160">
        <v>5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7" ht="23.25">
      <c r="A11" s="160">
        <v>6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7" ht="23.25">
      <c r="A12" s="160">
        <v>7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7" ht="23.25">
      <c r="A13" s="160">
        <v>8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7" ht="23.25">
      <c r="A14" s="160">
        <v>9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7" ht="23.25">
      <c r="A15" s="160">
        <v>10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7" ht="23.2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3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3.2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3.25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23.25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23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23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23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23.2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23.2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23.2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3.2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3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3.2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23.2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3.25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23.25">
      <c r="A32" s="70"/>
      <c r="B32" s="70"/>
      <c r="C32" s="70"/>
      <c r="D32" s="70"/>
      <c r="E32" s="70"/>
      <c r="F32" s="70"/>
      <c r="G32" s="70"/>
      <c r="H32" s="70"/>
      <c r="I32" s="70"/>
      <c r="J32" s="70"/>
    </row>
  </sheetData>
  <mergeCells count="1"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E8" sqref="E8"/>
    </sheetView>
  </sheetViews>
  <sheetFormatPr defaultRowHeight="15"/>
  <cols>
    <col min="1" max="1" width="11.7109375" customWidth="1"/>
    <col min="2" max="2" width="35.140625" customWidth="1"/>
    <col min="3" max="3" width="6.85546875" customWidth="1"/>
    <col min="4" max="4" width="7.5703125" customWidth="1"/>
    <col min="5" max="6" width="6.85546875" customWidth="1"/>
    <col min="7" max="7" width="8" customWidth="1"/>
    <col min="8" max="8" width="6.28515625" customWidth="1"/>
    <col min="9" max="9" width="7.85546875" customWidth="1"/>
    <col min="10" max="10" width="7.140625" customWidth="1"/>
    <col min="11" max="11" width="6.85546875" customWidth="1"/>
    <col min="12" max="12" width="6.42578125" customWidth="1"/>
    <col min="13" max="13" width="9.42578125" customWidth="1"/>
    <col min="14" max="15" width="10.140625" customWidth="1"/>
    <col min="16" max="16" width="10.42578125" customWidth="1"/>
    <col min="17" max="17" width="9.7109375" customWidth="1"/>
  </cols>
  <sheetData>
    <row r="1" spans="1:17" ht="28.5">
      <c r="A1" s="276" t="s">
        <v>706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23.25">
      <c r="A2" s="277" t="s">
        <v>91</v>
      </c>
      <c r="B2" s="277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23.25">
      <c r="A3" s="64"/>
      <c r="B3" s="65" t="s">
        <v>92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23.25">
      <c r="A4" s="66"/>
      <c r="B4" s="64" t="s">
        <v>427</v>
      </c>
      <c r="C4" s="293" t="s">
        <v>429</v>
      </c>
      <c r="D4" s="293"/>
      <c r="E4" s="293"/>
      <c r="F4" s="293"/>
      <c r="G4" s="293"/>
      <c r="H4" s="293"/>
      <c r="I4" s="293"/>
      <c r="J4" s="293"/>
      <c r="K4" s="293"/>
      <c r="L4" s="66"/>
      <c r="M4" s="66"/>
      <c r="N4" s="66"/>
      <c r="O4" s="66"/>
      <c r="P4" s="66"/>
      <c r="Q4" s="66"/>
    </row>
    <row r="5" spans="1:17" ht="23.25">
      <c r="A5" s="271" t="s">
        <v>93</v>
      </c>
      <c r="B5" s="272" t="s">
        <v>94</v>
      </c>
      <c r="C5" s="272" t="s">
        <v>426</v>
      </c>
      <c r="D5" s="273" t="s">
        <v>95</v>
      </c>
      <c r="E5" s="274"/>
      <c r="F5" s="274"/>
      <c r="G5" s="274"/>
      <c r="H5" s="274"/>
      <c r="I5" s="275"/>
      <c r="J5" s="273" t="s">
        <v>96</v>
      </c>
      <c r="K5" s="274"/>
      <c r="L5" s="275"/>
      <c r="M5" s="283" t="s">
        <v>97</v>
      </c>
      <c r="N5" s="284"/>
      <c r="O5" s="283" t="s">
        <v>98</v>
      </c>
      <c r="P5" s="284"/>
      <c r="Q5" s="287" t="s">
        <v>27</v>
      </c>
    </row>
    <row r="6" spans="1:17" ht="23.25">
      <c r="A6" s="271"/>
      <c r="B6" s="272"/>
      <c r="C6" s="272"/>
      <c r="D6" s="290" t="s">
        <v>99</v>
      </c>
      <c r="E6" s="290"/>
      <c r="F6" s="290"/>
      <c r="G6" s="290" t="s">
        <v>100</v>
      </c>
      <c r="H6" s="290"/>
      <c r="I6" s="290"/>
      <c r="J6" s="273" t="s">
        <v>101</v>
      </c>
      <c r="K6" s="274"/>
      <c r="L6" s="275"/>
      <c r="M6" s="285"/>
      <c r="N6" s="286"/>
      <c r="O6" s="285"/>
      <c r="P6" s="286"/>
      <c r="Q6" s="288"/>
    </row>
    <row r="7" spans="1:17" ht="75" customHeight="1">
      <c r="A7" s="271"/>
      <c r="B7" s="272"/>
      <c r="C7" s="272"/>
      <c r="D7" s="39" t="s">
        <v>102</v>
      </c>
      <c r="E7" s="39" t="s">
        <v>103</v>
      </c>
      <c r="F7" s="39" t="s">
        <v>104</v>
      </c>
      <c r="G7" s="39" t="s">
        <v>102</v>
      </c>
      <c r="H7" s="39" t="s">
        <v>103</v>
      </c>
      <c r="I7" s="39" t="s">
        <v>104</v>
      </c>
      <c r="J7" s="39" t="s">
        <v>102</v>
      </c>
      <c r="K7" s="39" t="s">
        <v>103</v>
      </c>
      <c r="L7" s="39" t="s">
        <v>104</v>
      </c>
      <c r="M7" s="40" t="s">
        <v>105</v>
      </c>
      <c r="N7" s="40" t="s">
        <v>106</v>
      </c>
      <c r="O7" s="40" t="s">
        <v>107</v>
      </c>
      <c r="P7" s="40" t="s">
        <v>108</v>
      </c>
      <c r="Q7" s="289"/>
    </row>
    <row r="8" spans="1:17" ht="19.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</row>
    <row r="9" spans="1:17" s="24" customFormat="1" ht="19.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9.5">
      <c r="A10" s="42" t="s">
        <v>109</v>
      </c>
      <c r="B10" s="42" t="s">
        <v>1199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58" spans="2:14" ht="18">
      <c r="B58" s="62" t="s">
        <v>421</v>
      </c>
      <c r="C58" s="61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 ht="18">
      <c r="B59" s="62" t="s">
        <v>422</v>
      </c>
      <c r="C59" s="6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4" ht="18">
      <c r="B60" s="62" t="s">
        <v>423</v>
      </c>
      <c r="C60" s="61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2:14" ht="18">
      <c r="B62" s="62" t="s">
        <v>424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 t="s">
        <v>425</v>
      </c>
    </row>
  </sheetData>
  <mergeCells count="16">
    <mergeCell ref="M5:N6"/>
    <mergeCell ref="O5:P6"/>
    <mergeCell ref="Q5:Q7"/>
    <mergeCell ref="D6:F6"/>
    <mergeCell ref="G6:I6"/>
    <mergeCell ref="J6:L6"/>
    <mergeCell ref="A1:Q1"/>
    <mergeCell ref="A2:B2"/>
    <mergeCell ref="C2:K2"/>
    <mergeCell ref="L2:Q2"/>
    <mergeCell ref="C4:K4"/>
    <mergeCell ref="A5:A7"/>
    <mergeCell ref="B5:B7"/>
    <mergeCell ref="C5:C7"/>
    <mergeCell ref="D5:I5"/>
    <mergeCell ref="J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E9" sqref="E9"/>
    </sheetView>
  </sheetViews>
  <sheetFormatPr defaultRowHeight="15"/>
  <cols>
    <col min="1" max="1" width="11.7109375" customWidth="1"/>
    <col min="2" max="2" width="35.140625" customWidth="1"/>
    <col min="3" max="3" width="6.85546875" customWidth="1"/>
    <col min="4" max="4" width="7.5703125" customWidth="1"/>
    <col min="5" max="6" width="6.85546875" customWidth="1"/>
    <col min="7" max="7" width="8" customWidth="1"/>
    <col min="8" max="8" width="6.28515625" customWidth="1"/>
    <col min="9" max="9" width="7.85546875" customWidth="1"/>
    <col min="10" max="10" width="7.140625" customWidth="1"/>
    <col min="11" max="11" width="6.85546875" customWidth="1"/>
    <col min="12" max="12" width="6.42578125" customWidth="1"/>
    <col min="13" max="13" width="9.42578125" customWidth="1"/>
    <col min="14" max="15" width="10.140625" customWidth="1"/>
    <col min="16" max="16" width="10.42578125" customWidth="1"/>
    <col min="17" max="17" width="9.7109375" customWidth="1"/>
  </cols>
  <sheetData>
    <row r="1" spans="1:17" ht="28.5">
      <c r="A1" s="276" t="s">
        <v>706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23.25">
      <c r="A2" s="277" t="s">
        <v>91</v>
      </c>
      <c r="B2" s="277"/>
      <c r="C2" s="278" t="s">
        <v>1200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23.25">
      <c r="A3" s="64"/>
      <c r="B3" s="65" t="s">
        <v>92</v>
      </c>
      <c r="C3" s="63"/>
      <c r="D3" s="63" t="s">
        <v>792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23.25">
      <c r="A4" s="66"/>
      <c r="B4" s="64" t="s">
        <v>427</v>
      </c>
      <c r="C4" s="293" t="s">
        <v>598</v>
      </c>
      <c r="D4" s="293"/>
      <c r="E4" s="293"/>
      <c r="F4" s="293"/>
      <c r="G4" s="293"/>
      <c r="H4" s="293"/>
      <c r="I4" s="293"/>
      <c r="J4" s="293"/>
      <c r="K4" s="293"/>
      <c r="L4" s="66"/>
      <c r="M4" s="66"/>
      <c r="N4" s="66"/>
      <c r="O4" s="66"/>
      <c r="P4" s="66"/>
      <c r="Q4" s="66"/>
    </row>
    <row r="5" spans="1:17" ht="23.25">
      <c r="A5" s="271" t="s">
        <v>93</v>
      </c>
      <c r="B5" s="272" t="s">
        <v>94</v>
      </c>
      <c r="C5" s="272" t="s">
        <v>426</v>
      </c>
      <c r="D5" s="273" t="s">
        <v>95</v>
      </c>
      <c r="E5" s="274"/>
      <c r="F5" s="274"/>
      <c r="G5" s="274"/>
      <c r="H5" s="274"/>
      <c r="I5" s="275"/>
      <c r="J5" s="273" t="s">
        <v>96</v>
      </c>
      <c r="K5" s="274"/>
      <c r="L5" s="275"/>
      <c r="M5" s="283" t="s">
        <v>97</v>
      </c>
      <c r="N5" s="284"/>
      <c r="O5" s="283" t="s">
        <v>98</v>
      </c>
      <c r="P5" s="284"/>
      <c r="Q5" s="287" t="s">
        <v>27</v>
      </c>
    </row>
    <row r="6" spans="1:17" ht="23.25">
      <c r="A6" s="271"/>
      <c r="B6" s="272"/>
      <c r="C6" s="272"/>
      <c r="D6" s="290" t="s">
        <v>99</v>
      </c>
      <c r="E6" s="290"/>
      <c r="F6" s="290"/>
      <c r="G6" s="290" t="s">
        <v>100</v>
      </c>
      <c r="H6" s="290"/>
      <c r="I6" s="290"/>
      <c r="J6" s="273" t="s">
        <v>101</v>
      </c>
      <c r="K6" s="274"/>
      <c r="L6" s="275"/>
      <c r="M6" s="285"/>
      <c r="N6" s="286"/>
      <c r="O6" s="285"/>
      <c r="P6" s="286"/>
      <c r="Q6" s="288"/>
    </row>
    <row r="7" spans="1:17" ht="69.75">
      <c r="A7" s="271"/>
      <c r="B7" s="272"/>
      <c r="C7" s="272"/>
      <c r="D7" s="151" t="s">
        <v>102</v>
      </c>
      <c r="E7" s="39" t="s">
        <v>103</v>
      </c>
      <c r="F7" s="39" t="s">
        <v>104</v>
      </c>
      <c r="G7" s="39" t="s">
        <v>102</v>
      </c>
      <c r="H7" s="39" t="s">
        <v>103</v>
      </c>
      <c r="I7" s="39" t="s">
        <v>104</v>
      </c>
      <c r="J7" s="39" t="s">
        <v>102</v>
      </c>
      <c r="K7" s="39" t="s">
        <v>103</v>
      </c>
      <c r="L7" s="39" t="s">
        <v>104</v>
      </c>
      <c r="M7" s="40" t="s">
        <v>105</v>
      </c>
      <c r="N7" s="40" t="s">
        <v>106</v>
      </c>
      <c r="O7" s="40" t="s">
        <v>107</v>
      </c>
      <c r="P7" s="40" t="s">
        <v>108</v>
      </c>
      <c r="Q7" s="289"/>
    </row>
    <row r="8" spans="1:17" ht="19.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</row>
    <row r="9" spans="1:17" s="24" customFormat="1" ht="39">
      <c r="A9" s="41" t="s">
        <v>1201</v>
      </c>
      <c r="B9" s="75" t="s">
        <v>1202</v>
      </c>
      <c r="C9" s="41" t="s">
        <v>40</v>
      </c>
      <c r="D9" s="41">
        <v>2</v>
      </c>
      <c r="E9" s="41">
        <v>46.2</v>
      </c>
      <c r="F9" s="41">
        <v>600</v>
      </c>
      <c r="G9" s="41">
        <v>1</v>
      </c>
      <c r="H9" s="41">
        <v>23</v>
      </c>
      <c r="I9" s="41">
        <v>300</v>
      </c>
      <c r="J9" s="41">
        <v>1</v>
      </c>
      <c r="K9" s="41">
        <v>23</v>
      </c>
      <c r="L9" s="41">
        <v>300</v>
      </c>
      <c r="M9" s="41">
        <v>1</v>
      </c>
      <c r="N9" s="41">
        <v>23</v>
      </c>
      <c r="O9" s="41">
        <v>50</v>
      </c>
      <c r="P9" s="41">
        <v>100</v>
      </c>
      <c r="Q9" s="41"/>
    </row>
    <row r="10" spans="1:17" s="24" customFormat="1" ht="19.5">
      <c r="A10" s="41" t="s">
        <v>1203</v>
      </c>
      <c r="B10" s="41" t="s">
        <v>1204</v>
      </c>
      <c r="C10" s="41" t="s">
        <v>40</v>
      </c>
      <c r="D10" s="41">
        <v>2</v>
      </c>
      <c r="E10" s="41">
        <v>8</v>
      </c>
      <c r="F10" s="41">
        <v>100</v>
      </c>
      <c r="G10" s="41">
        <v>2</v>
      </c>
      <c r="H10" s="41">
        <v>8</v>
      </c>
      <c r="I10" s="41">
        <v>100</v>
      </c>
      <c r="J10" s="41">
        <v>2</v>
      </c>
      <c r="K10" s="41">
        <v>8</v>
      </c>
      <c r="L10" s="41">
        <v>100</v>
      </c>
      <c r="M10" s="41">
        <v>2</v>
      </c>
      <c r="N10" s="41">
        <v>8</v>
      </c>
      <c r="O10" s="41">
        <v>100</v>
      </c>
      <c r="P10" s="41">
        <v>50</v>
      </c>
      <c r="Q10" s="41"/>
    </row>
    <row r="11" spans="1:17" s="24" customFormat="1" ht="19.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24" customFormat="1" ht="19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s="24" customFormat="1" ht="19.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9.5">
      <c r="A14" s="42" t="s">
        <v>109</v>
      </c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</sheetData>
  <mergeCells count="16">
    <mergeCell ref="M5:N6"/>
    <mergeCell ref="O5:P6"/>
    <mergeCell ref="Q5:Q7"/>
    <mergeCell ref="D6:F6"/>
    <mergeCell ref="G6:I6"/>
    <mergeCell ref="J6:L6"/>
    <mergeCell ref="A1:Q1"/>
    <mergeCell ref="A2:B2"/>
    <mergeCell ref="C2:K2"/>
    <mergeCell ref="L2:Q2"/>
    <mergeCell ref="C4:K4"/>
    <mergeCell ref="A5:A7"/>
    <mergeCell ref="B5:B7"/>
    <mergeCell ref="C5:C7"/>
    <mergeCell ref="D5:I5"/>
    <mergeCell ref="J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tabSelected="1" topLeftCell="B21" workbookViewId="0">
      <selection activeCell="D26" sqref="D26"/>
    </sheetView>
  </sheetViews>
  <sheetFormatPr defaultRowHeight="15"/>
  <cols>
    <col min="1" max="1" width="5.85546875" customWidth="1"/>
    <col min="2" max="2" width="4.42578125" customWidth="1"/>
    <col min="3" max="3" width="19.42578125" customWidth="1"/>
    <col min="4" max="4" width="29.42578125" bestFit="1" customWidth="1"/>
    <col min="5" max="5" width="11.42578125" customWidth="1"/>
    <col min="6" max="6" width="20.5703125" bestFit="1" customWidth="1"/>
    <col min="7" max="7" width="15.42578125" customWidth="1"/>
    <col min="8" max="8" width="28.28515625" bestFit="1" customWidth="1"/>
    <col min="9" max="9" width="7.5703125" customWidth="1"/>
    <col min="10" max="10" width="9" customWidth="1"/>
    <col min="11" max="11" width="4.28515625" customWidth="1"/>
    <col min="12" max="12" width="5.85546875" customWidth="1"/>
    <col min="13" max="17" width="4.28515625" customWidth="1"/>
    <col min="18" max="18" width="4.85546875" customWidth="1"/>
    <col min="19" max="26" width="4.28515625" customWidth="1"/>
    <col min="27" max="27" width="5.42578125" customWidth="1"/>
  </cols>
  <sheetData>
    <row r="1" spans="1:27" ht="26.25" customHeight="1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</row>
    <row r="2" spans="1:27" ht="26.25" customHeight="1">
      <c r="A2" s="296" t="s">
        <v>516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</row>
    <row r="3" spans="1:27" ht="26.25" customHeight="1">
      <c r="A3" s="296" t="s">
        <v>517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</row>
    <row r="4" spans="1:27" ht="26.25" customHeight="1">
      <c r="A4" s="297" t="s">
        <v>707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</row>
    <row r="5" spans="1:27" ht="26.25" customHeight="1">
      <c r="A5" s="298" t="s">
        <v>774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</row>
    <row r="6" spans="1:27" ht="26.25" customHeight="1">
      <c r="A6" s="295" t="s">
        <v>791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</row>
    <row r="7" spans="1:27" ht="27.75" customHeight="1">
      <c r="A7" s="306" t="s">
        <v>3</v>
      </c>
      <c r="B7" s="306" t="s">
        <v>525</v>
      </c>
      <c r="C7" s="307" t="s">
        <v>526</v>
      </c>
      <c r="D7" s="307"/>
      <c r="E7" s="307"/>
      <c r="F7" s="307"/>
      <c r="G7" s="307"/>
      <c r="H7" s="307"/>
      <c r="I7" s="307"/>
      <c r="J7" s="307"/>
      <c r="K7" s="307"/>
      <c r="L7" s="307"/>
      <c r="M7" s="307" t="s">
        <v>527</v>
      </c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299" t="s">
        <v>528</v>
      </c>
      <c r="Z7" s="300"/>
      <c r="AA7" s="301"/>
    </row>
    <row r="8" spans="1:27" ht="19.5">
      <c r="A8" s="306"/>
      <c r="B8" s="306"/>
      <c r="C8" s="305" t="s">
        <v>529</v>
      </c>
      <c r="D8" s="305"/>
      <c r="E8" s="305" t="s">
        <v>530</v>
      </c>
      <c r="F8" s="305"/>
      <c r="G8" s="305" t="s">
        <v>531</v>
      </c>
      <c r="H8" s="305"/>
      <c r="I8" s="305" t="s">
        <v>532</v>
      </c>
      <c r="J8" s="305"/>
      <c r="K8" s="305" t="s">
        <v>533</v>
      </c>
      <c r="L8" s="305"/>
      <c r="M8" s="305" t="s">
        <v>531</v>
      </c>
      <c r="N8" s="305"/>
      <c r="O8" s="305" t="s">
        <v>534</v>
      </c>
      <c r="P8" s="305"/>
      <c r="Q8" s="305" t="s">
        <v>533</v>
      </c>
      <c r="R8" s="305"/>
      <c r="S8" s="305" t="s">
        <v>535</v>
      </c>
      <c r="T8" s="305"/>
      <c r="U8" s="305" t="s">
        <v>536</v>
      </c>
      <c r="V8" s="305"/>
      <c r="W8" s="305" t="s">
        <v>537</v>
      </c>
      <c r="X8" s="305"/>
      <c r="Y8" s="302"/>
      <c r="Z8" s="303"/>
      <c r="AA8" s="304"/>
    </row>
    <row r="9" spans="1:27" ht="19.5">
      <c r="A9" s="306"/>
      <c r="B9" s="306"/>
      <c r="C9" s="108" t="s">
        <v>538</v>
      </c>
      <c r="D9" s="108" t="s">
        <v>539</v>
      </c>
      <c r="E9" s="108" t="s">
        <v>538</v>
      </c>
      <c r="F9" s="108" t="s">
        <v>539</v>
      </c>
      <c r="G9" s="108" t="s">
        <v>538</v>
      </c>
      <c r="H9" s="108" t="s">
        <v>539</v>
      </c>
      <c r="I9" s="108" t="s">
        <v>538</v>
      </c>
      <c r="J9" s="108" t="s">
        <v>539</v>
      </c>
      <c r="K9" s="108" t="s">
        <v>538</v>
      </c>
      <c r="L9" s="108" t="s">
        <v>539</v>
      </c>
      <c r="M9" s="108" t="s">
        <v>538</v>
      </c>
      <c r="N9" s="108" t="s">
        <v>539</v>
      </c>
      <c r="O9" s="108" t="s">
        <v>538</v>
      </c>
      <c r="P9" s="108" t="s">
        <v>539</v>
      </c>
      <c r="Q9" s="108" t="s">
        <v>538</v>
      </c>
      <c r="R9" s="108" t="s">
        <v>539</v>
      </c>
      <c r="S9" s="108" t="s">
        <v>538</v>
      </c>
      <c r="T9" s="108" t="s">
        <v>539</v>
      </c>
      <c r="U9" s="108" t="s">
        <v>538</v>
      </c>
      <c r="V9" s="108" t="s">
        <v>539</v>
      </c>
      <c r="W9" s="108" t="s">
        <v>538</v>
      </c>
      <c r="X9" s="108" t="s">
        <v>539</v>
      </c>
      <c r="Y9" s="108" t="s">
        <v>538</v>
      </c>
      <c r="Z9" s="108" t="s">
        <v>539</v>
      </c>
      <c r="AA9" s="108" t="s">
        <v>540</v>
      </c>
    </row>
    <row r="10" spans="1:27" ht="32.25" customHeight="1">
      <c r="A10" s="104">
        <v>1</v>
      </c>
      <c r="B10" s="105" t="s">
        <v>792</v>
      </c>
      <c r="C10" s="106">
        <v>0</v>
      </c>
      <c r="D10" s="106">
        <v>0</v>
      </c>
      <c r="E10" s="106">
        <v>1</v>
      </c>
      <c r="F10" s="106">
        <v>0</v>
      </c>
      <c r="G10" s="106">
        <v>3</v>
      </c>
      <c r="H10" s="106">
        <v>1</v>
      </c>
      <c r="I10" s="106">
        <v>3</v>
      </c>
      <c r="J10" s="106">
        <v>2</v>
      </c>
      <c r="K10" s="106">
        <v>1</v>
      </c>
      <c r="L10" s="106">
        <v>1</v>
      </c>
      <c r="M10" s="106">
        <v>0</v>
      </c>
      <c r="N10" s="106">
        <v>0</v>
      </c>
      <c r="O10" s="106">
        <v>2</v>
      </c>
      <c r="P10" s="106">
        <v>2</v>
      </c>
      <c r="Q10" s="106">
        <v>0</v>
      </c>
      <c r="R10" s="106">
        <v>0</v>
      </c>
      <c r="S10" s="106">
        <v>0</v>
      </c>
      <c r="T10" s="106">
        <v>0</v>
      </c>
      <c r="U10" s="106">
        <v>1</v>
      </c>
      <c r="V10" s="106">
        <v>1</v>
      </c>
      <c r="W10" s="106">
        <v>2</v>
      </c>
      <c r="X10" s="106">
        <v>2</v>
      </c>
      <c r="Y10" s="106">
        <v>13</v>
      </c>
      <c r="Z10" s="106">
        <v>9</v>
      </c>
      <c r="AA10" s="106">
        <v>4</v>
      </c>
    </row>
    <row r="11" spans="1:27" ht="27" customHeight="1">
      <c r="A11" s="308" t="s">
        <v>496</v>
      </c>
      <c r="B11" s="309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27" ht="19.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 spans="1:27" ht="19.5">
      <c r="A13" s="103" t="s">
        <v>932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</row>
    <row r="14" spans="1:27" ht="19.5">
      <c r="A14" s="103" t="s">
        <v>541</v>
      </c>
      <c r="B14" s="103"/>
      <c r="C14" s="103"/>
      <c r="D14" s="103" t="s">
        <v>933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7" ht="19.5">
      <c r="A15" s="103" t="s">
        <v>934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294">
        <v>87440118</v>
      </c>
      <c r="N15" s="294"/>
      <c r="O15" s="294"/>
      <c r="P15" s="294"/>
      <c r="Q15" s="294"/>
      <c r="R15" s="294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 ht="19.5">
      <c r="A16" s="103" t="s">
        <v>935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294">
        <v>9858051995</v>
      </c>
      <c r="N16" s="294"/>
      <c r="O16" s="294"/>
      <c r="P16" s="294"/>
      <c r="Q16" s="294"/>
      <c r="R16" s="294"/>
      <c r="S16" s="103"/>
      <c r="T16" s="103"/>
      <c r="U16" s="103"/>
      <c r="V16" s="103"/>
      <c r="W16" s="103"/>
      <c r="X16" s="103"/>
      <c r="Y16" s="103"/>
      <c r="Z16" s="103"/>
      <c r="AA16" s="103"/>
    </row>
    <row r="17" spans="1:27" ht="19.5">
      <c r="A17" s="103" t="s">
        <v>542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19.5">
      <c r="A18" s="103" t="s">
        <v>936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</row>
    <row r="19" spans="1:27" ht="19.5">
      <c r="A19" s="103" t="s">
        <v>937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</row>
    <row r="21" spans="1:27">
      <c r="A21" s="24" t="s">
        <v>614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27" ht="67.5">
      <c r="A22" s="138" t="s">
        <v>615</v>
      </c>
      <c r="B22" s="139"/>
      <c r="C22" s="213" t="s">
        <v>616</v>
      </c>
      <c r="D22" s="139" t="s">
        <v>617</v>
      </c>
      <c r="E22" s="213" t="s">
        <v>618</v>
      </c>
      <c r="F22" s="139" t="s">
        <v>619</v>
      </c>
      <c r="G22" s="139" t="s">
        <v>620</v>
      </c>
      <c r="H22" s="139" t="s">
        <v>621</v>
      </c>
      <c r="I22" s="140" t="s">
        <v>622</v>
      </c>
      <c r="J22" s="141" t="s">
        <v>27</v>
      </c>
    </row>
    <row r="23" spans="1:27">
      <c r="A23" s="68" t="s">
        <v>441</v>
      </c>
      <c r="B23" s="46" t="s">
        <v>623</v>
      </c>
      <c r="C23" s="46"/>
      <c r="D23" s="46"/>
      <c r="E23" s="46"/>
      <c r="F23" s="46"/>
      <c r="G23" s="46"/>
      <c r="H23" s="46"/>
      <c r="I23" s="46"/>
      <c r="J23" s="46"/>
    </row>
    <row r="24" spans="1:27" ht="19.5">
      <c r="A24" s="46"/>
      <c r="B24" s="41">
        <v>1</v>
      </c>
      <c r="C24" s="17" t="s">
        <v>941</v>
      </c>
      <c r="D24" s="17" t="s">
        <v>942</v>
      </c>
      <c r="E24" s="17" t="s">
        <v>943</v>
      </c>
      <c r="F24" s="17" t="s">
        <v>944</v>
      </c>
      <c r="G24" s="162">
        <v>9858051995</v>
      </c>
      <c r="H24" s="214" t="s">
        <v>945</v>
      </c>
      <c r="I24" s="26" t="s">
        <v>946</v>
      </c>
      <c r="J24" s="46"/>
    </row>
    <row r="25" spans="1:27" ht="19.5">
      <c r="A25" s="46"/>
      <c r="B25" s="41">
        <v>2</v>
      </c>
      <c r="C25" s="17" t="s">
        <v>938</v>
      </c>
      <c r="D25" s="17" t="s">
        <v>1216</v>
      </c>
      <c r="E25" s="17" t="s">
        <v>947</v>
      </c>
      <c r="F25" s="17" t="s">
        <v>948</v>
      </c>
      <c r="G25" s="162">
        <v>9849547010</v>
      </c>
      <c r="H25" s="215" t="s">
        <v>949</v>
      </c>
      <c r="I25" s="26" t="s">
        <v>946</v>
      </c>
      <c r="J25" s="46"/>
    </row>
    <row r="26" spans="1:27" ht="19.5">
      <c r="A26" s="46"/>
      <c r="B26" s="41">
        <v>3</v>
      </c>
      <c r="C26" s="17" t="s">
        <v>939</v>
      </c>
      <c r="D26" s="17" t="s">
        <v>1216</v>
      </c>
      <c r="E26" s="17" t="s">
        <v>950</v>
      </c>
      <c r="F26" s="17" t="s">
        <v>951</v>
      </c>
      <c r="G26" s="162">
        <v>9849786993</v>
      </c>
      <c r="H26" s="215" t="s">
        <v>952</v>
      </c>
      <c r="I26" s="26" t="s">
        <v>946</v>
      </c>
      <c r="J26" s="46"/>
    </row>
    <row r="27" spans="1:27" ht="19.5">
      <c r="A27" s="46"/>
      <c r="B27" s="41">
        <v>4</v>
      </c>
      <c r="C27" s="17" t="s">
        <v>940</v>
      </c>
      <c r="D27" s="17" t="s">
        <v>953</v>
      </c>
      <c r="E27" s="17" t="s">
        <v>954</v>
      </c>
      <c r="F27" s="17" t="s">
        <v>955</v>
      </c>
      <c r="G27" s="162">
        <v>9858050920</v>
      </c>
      <c r="H27" s="215" t="s">
        <v>956</v>
      </c>
      <c r="I27" s="26" t="s">
        <v>946</v>
      </c>
      <c r="J27" s="46"/>
    </row>
    <row r="28" spans="1:27" ht="19.5">
      <c r="A28" s="46"/>
      <c r="B28" s="162">
        <v>5</v>
      </c>
      <c r="C28" s="17" t="s">
        <v>957</v>
      </c>
      <c r="D28" s="17" t="s">
        <v>958</v>
      </c>
      <c r="E28" s="17" t="s">
        <v>959</v>
      </c>
      <c r="F28" s="17" t="s">
        <v>960</v>
      </c>
      <c r="G28" s="162">
        <v>9858069740</v>
      </c>
      <c r="H28" s="215" t="s">
        <v>961</v>
      </c>
      <c r="I28" s="26" t="s">
        <v>946</v>
      </c>
      <c r="J28" s="46"/>
    </row>
    <row r="29" spans="1:27" ht="19.5">
      <c r="A29" s="46"/>
      <c r="B29" s="162">
        <v>6</v>
      </c>
      <c r="C29" s="25" t="s">
        <v>962</v>
      </c>
      <c r="D29" s="18" t="s">
        <v>963</v>
      </c>
      <c r="E29" s="133" t="s">
        <v>1025</v>
      </c>
      <c r="F29" s="25" t="s">
        <v>964</v>
      </c>
      <c r="G29" s="162">
        <v>9858052661</v>
      </c>
      <c r="H29" s="216" t="s">
        <v>965</v>
      </c>
      <c r="I29" s="199" t="s">
        <v>946</v>
      </c>
      <c r="J29" s="46"/>
    </row>
    <row r="30" spans="1:27" ht="19.5">
      <c r="A30" s="46"/>
      <c r="B30" s="162">
        <v>7</v>
      </c>
      <c r="C30" s="25" t="s">
        <v>966</v>
      </c>
      <c r="D30" s="25" t="s">
        <v>967</v>
      </c>
      <c r="E30" s="133" t="s">
        <v>1025</v>
      </c>
      <c r="F30" s="25" t="s">
        <v>968</v>
      </c>
      <c r="G30" s="162">
        <v>9866000190</v>
      </c>
      <c r="H30" s="217" t="s">
        <v>969</v>
      </c>
      <c r="I30" s="26" t="s">
        <v>946</v>
      </c>
      <c r="J30" s="46"/>
    </row>
    <row r="31" spans="1:27" ht="19.5">
      <c r="A31" s="46"/>
      <c r="B31" s="162">
        <v>8</v>
      </c>
      <c r="C31" s="25" t="s">
        <v>970</v>
      </c>
      <c r="D31" s="17" t="s">
        <v>971</v>
      </c>
      <c r="E31" s="17" t="s">
        <v>954</v>
      </c>
      <c r="F31" s="17" t="s">
        <v>972</v>
      </c>
      <c r="G31" s="162">
        <v>9868335630</v>
      </c>
      <c r="H31" s="217"/>
      <c r="I31" s="26" t="s">
        <v>973</v>
      </c>
      <c r="J31" s="46"/>
    </row>
    <row r="32" spans="1:27" ht="19.5">
      <c r="A32" s="46"/>
      <c r="B32" s="162">
        <v>9</v>
      </c>
      <c r="C32" s="25" t="s">
        <v>974</v>
      </c>
      <c r="D32" s="17" t="s">
        <v>971</v>
      </c>
      <c r="E32" s="17" t="s">
        <v>954</v>
      </c>
      <c r="F32" s="17" t="s">
        <v>975</v>
      </c>
      <c r="G32" s="162">
        <v>9849352901</v>
      </c>
      <c r="H32" s="217"/>
      <c r="I32" s="26" t="s">
        <v>973</v>
      </c>
      <c r="J32" s="46"/>
    </row>
    <row r="33" spans="1:10" s="227" customFormat="1" ht="19.5">
      <c r="A33" s="32" t="s">
        <v>452</v>
      </c>
      <c r="B33" s="17" t="s">
        <v>1026</v>
      </c>
      <c r="C33" s="17"/>
      <c r="D33" s="17"/>
      <c r="E33" s="17"/>
      <c r="F33" s="17"/>
      <c r="G33" s="25"/>
      <c r="H33" s="217"/>
      <c r="I33" s="17"/>
      <c r="J33" s="17"/>
    </row>
    <row r="34" spans="1:10" s="227" customFormat="1" ht="19.5">
      <c r="A34" s="17"/>
      <c r="B34" s="41">
        <v>1</v>
      </c>
      <c r="C34" s="17" t="s">
        <v>1027</v>
      </c>
      <c r="D34" s="17" t="s">
        <v>1028</v>
      </c>
      <c r="E34" s="17" t="s">
        <v>1029</v>
      </c>
      <c r="F34" s="17" t="s">
        <v>1030</v>
      </c>
      <c r="G34" s="162">
        <v>9849639031</v>
      </c>
      <c r="H34" s="217" t="s">
        <v>1031</v>
      </c>
      <c r="I34" s="26" t="s">
        <v>946</v>
      </c>
      <c r="J34" s="17"/>
    </row>
    <row r="35" spans="1:10" s="227" customFormat="1" ht="19.5">
      <c r="A35" s="17"/>
      <c r="B35" s="41">
        <v>2</v>
      </c>
      <c r="C35" s="17" t="s">
        <v>1032</v>
      </c>
      <c r="D35" s="17" t="s">
        <v>1033</v>
      </c>
      <c r="E35" s="17" t="s">
        <v>1034</v>
      </c>
      <c r="F35" s="17" t="s">
        <v>1035</v>
      </c>
      <c r="G35" s="162">
        <v>9849182922</v>
      </c>
      <c r="H35" s="217" t="s">
        <v>1036</v>
      </c>
      <c r="I35" s="26" t="s">
        <v>946</v>
      </c>
      <c r="J35" s="17"/>
    </row>
    <row r="36" spans="1:10" ht="67.5">
      <c r="A36" s="46" t="s">
        <v>464</v>
      </c>
      <c r="B36" s="68"/>
      <c r="C36" s="142" t="s">
        <v>624</v>
      </c>
      <c r="D36" s="142" t="s">
        <v>617</v>
      </c>
      <c r="E36" s="142" t="s">
        <v>625</v>
      </c>
      <c r="F36" s="138" t="s">
        <v>619</v>
      </c>
      <c r="G36" s="138" t="s">
        <v>620</v>
      </c>
      <c r="H36" s="138" t="s">
        <v>621</v>
      </c>
      <c r="I36" s="140" t="s">
        <v>622</v>
      </c>
      <c r="J36" s="141" t="s">
        <v>27</v>
      </c>
    </row>
    <row r="37" spans="1:10" ht="19.5">
      <c r="A37" s="46"/>
      <c r="B37" s="41">
        <v>1</v>
      </c>
      <c r="C37" s="17" t="s">
        <v>1037</v>
      </c>
      <c r="D37" s="17" t="s">
        <v>967</v>
      </c>
      <c r="E37" s="17" t="s">
        <v>1038</v>
      </c>
      <c r="F37" s="17" t="s">
        <v>1039</v>
      </c>
      <c r="G37" s="41">
        <v>9867958347</v>
      </c>
      <c r="H37" s="228" t="s">
        <v>1040</v>
      </c>
      <c r="I37" s="26" t="s">
        <v>946</v>
      </c>
      <c r="J37" s="46"/>
    </row>
    <row r="38" spans="1:10" ht="19.5">
      <c r="A38" s="46"/>
      <c r="B38" s="41">
        <v>2</v>
      </c>
      <c r="C38" s="17" t="s">
        <v>1041</v>
      </c>
      <c r="D38" s="17" t="s">
        <v>967</v>
      </c>
      <c r="E38" s="17" t="s">
        <v>1042</v>
      </c>
      <c r="F38" s="17" t="s">
        <v>1043</v>
      </c>
      <c r="G38" s="41">
        <v>9848310052</v>
      </c>
      <c r="H38" s="17"/>
      <c r="I38" s="26" t="s">
        <v>973</v>
      </c>
      <c r="J38" s="46"/>
    </row>
    <row r="39" spans="1:10" ht="19.5">
      <c r="A39" s="46"/>
      <c r="B39" s="41">
        <v>3</v>
      </c>
      <c r="C39" s="17" t="s">
        <v>1044</v>
      </c>
      <c r="D39" s="17" t="s">
        <v>967</v>
      </c>
      <c r="E39" s="17" t="s">
        <v>1045</v>
      </c>
      <c r="F39" s="17" t="s">
        <v>1046</v>
      </c>
      <c r="G39" s="41">
        <v>9868306737</v>
      </c>
      <c r="H39" s="17"/>
      <c r="I39" s="26" t="s">
        <v>973</v>
      </c>
      <c r="J39" s="46"/>
    </row>
    <row r="40" spans="1:10" ht="19.5">
      <c r="A40" s="46"/>
      <c r="B40" s="41">
        <v>4</v>
      </c>
      <c r="C40" s="17" t="s">
        <v>1047</v>
      </c>
      <c r="D40" s="17" t="s">
        <v>967</v>
      </c>
      <c r="E40" s="17" t="s">
        <v>1042</v>
      </c>
      <c r="F40" s="17" t="s">
        <v>1048</v>
      </c>
      <c r="G40" s="41">
        <v>98662168045</v>
      </c>
      <c r="H40" s="46"/>
      <c r="I40" s="46"/>
      <c r="J40" s="46"/>
    </row>
    <row r="41" spans="1:10" ht="19.5">
      <c r="A41" s="46"/>
      <c r="B41" s="41">
        <v>5</v>
      </c>
      <c r="C41" s="17" t="s">
        <v>1049</v>
      </c>
      <c r="D41" s="17" t="s">
        <v>967</v>
      </c>
      <c r="E41" s="17" t="s">
        <v>1055</v>
      </c>
      <c r="F41" s="17" t="s">
        <v>1061</v>
      </c>
      <c r="G41" s="41">
        <v>9868220947</v>
      </c>
      <c r="H41" s="46"/>
      <c r="I41" s="46"/>
      <c r="J41" s="46"/>
    </row>
    <row r="42" spans="1:10" ht="19.5">
      <c r="A42" s="46"/>
      <c r="B42" s="41">
        <v>6</v>
      </c>
      <c r="C42" s="17" t="s">
        <v>1050</v>
      </c>
      <c r="D42" s="17" t="s">
        <v>967</v>
      </c>
      <c r="E42" s="17" t="s">
        <v>1056</v>
      </c>
      <c r="F42" s="17" t="s">
        <v>1062</v>
      </c>
      <c r="G42" s="41">
        <v>9864747179</v>
      </c>
      <c r="H42" s="46"/>
      <c r="I42" s="46"/>
      <c r="J42" s="46"/>
    </row>
    <row r="43" spans="1:10" s="24" customFormat="1" ht="19.5">
      <c r="A43" s="46"/>
      <c r="B43" s="41">
        <v>7</v>
      </c>
      <c r="C43" s="17" t="s">
        <v>1051</v>
      </c>
      <c r="D43" s="17" t="s">
        <v>967</v>
      </c>
      <c r="E43" s="17" t="s">
        <v>1057</v>
      </c>
      <c r="F43" s="17" t="s">
        <v>1063</v>
      </c>
      <c r="G43" s="41"/>
      <c r="H43" s="46"/>
      <c r="I43" s="46"/>
      <c r="J43" s="46"/>
    </row>
    <row r="44" spans="1:10" s="24" customFormat="1" ht="19.5">
      <c r="A44" s="46"/>
      <c r="B44" s="41">
        <v>8</v>
      </c>
      <c r="C44" s="17" t="s">
        <v>1052</v>
      </c>
      <c r="D44" s="17" t="s">
        <v>967</v>
      </c>
      <c r="E44" s="17" t="s">
        <v>1058</v>
      </c>
      <c r="F44" s="17" t="s">
        <v>1064</v>
      </c>
      <c r="G44" s="41">
        <v>9864964270</v>
      </c>
      <c r="H44" s="46"/>
      <c r="I44" s="46"/>
      <c r="J44" s="46"/>
    </row>
    <row r="45" spans="1:10" s="24" customFormat="1" ht="19.5">
      <c r="A45" s="46"/>
      <c r="B45" s="41">
        <v>9</v>
      </c>
      <c r="C45" s="17" t="s">
        <v>1053</v>
      </c>
      <c r="D45" s="17" t="s">
        <v>967</v>
      </c>
      <c r="E45" s="17" t="s">
        <v>1059</v>
      </c>
      <c r="F45" s="17"/>
      <c r="G45" s="41"/>
      <c r="H45" s="46"/>
      <c r="I45" s="46"/>
      <c r="J45" s="46"/>
    </row>
    <row r="46" spans="1:10" s="24" customFormat="1" ht="19.5">
      <c r="A46" s="46"/>
      <c r="B46" s="41">
        <v>10</v>
      </c>
      <c r="C46" s="17" t="s">
        <v>1054</v>
      </c>
      <c r="D46" s="17" t="s">
        <v>967</v>
      </c>
      <c r="E46" s="17" t="s">
        <v>1060</v>
      </c>
      <c r="F46" s="17" t="s">
        <v>1063</v>
      </c>
      <c r="G46" s="41"/>
      <c r="H46" s="46"/>
      <c r="I46" s="46"/>
      <c r="J46" s="46"/>
    </row>
    <row r="47" spans="1:10">
      <c r="A47" s="46" t="s">
        <v>470</v>
      </c>
      <c r="B47" s="46" t="s">
        <v>626</v>
      </c>
      <c r="C47" s="46"/>
      <c r="D47" s="46"/>
      <c r="E47" s="46"/>
      <c r="F47" s="46"/>
      <c r="G47" s="46"/>
      <c r="H47" s="46"/>
      <c r="I47" s="46"/>
      <c r="J47" s="46"/>
    </row>
    <row r="48" spans="1:10" ht="19.5">
      <c r="A48" s="46"/>
      <c r="B48" s="41">
        <v>1</v>
      </c>
      <c r="C48" s="17" t="s">
        <v>1016</v>
      </c>
      <c r="D48" s="18" t="s">
        <v>1017</v>
      </c>
      <c r="E48" s="17" t="s">
        <v>1018</v>
      </c>
      <c r="F48" s="17" t="s">
        <v>1019</v>
      </c>
      <c r="G48" s="41"/>
      <c r="H48" s="17"/>
      <c r="I48" s="17" t="s">
        <v>946</v>
      </c>
      <c r="J48" s="46"/>
    </row>
    <row r="49" spans="1:10" ht="19.5">
      <c r="A49" s="46"/>
      <c r="B49" s="41">
        <v>2</v>
      </c>
      <c r="C49" s="17" t="s">
        <v>1020</v>
      </c>
      <c r="D49" s="18" t="s">
        <v>1021</v>
      </c>
      <c r="E49" s="17" t="s">
        <v>1022</v>
      </c>
      <c r="F49" s="17" t="s">
        <v>1023</v>
      </c>
      <c r="G49" s="41">
        <v>9843331470</v>
      </c>
      <c r="H49" s="214" t="s">
        <v>1024</v>
      </c>
      <c r="I49" s="17" t="s">
        <v>946</v>
      </c>
      <c r="J49" s="46"/>
    </row>
    <row r="50" spans="1:10">
      <c r="A50" s="46"/>
      <c r="B50" s="68"/>
      <c r="C50" s="46" t="s">
        <v>627</v>
      </c>
      <c r="D50" s="46"/>
      <c r="E50" s="46"/>
      <c r="F50" s="46"/>
      <c r="G50" s="46"/>
      <c r="H50" s="46"/>
      <c r="I50" s="46"/>
      <c r="J50" s="46"/>
    </row>
    <row r="51" spans="1:10">
      <c r="A51" s="46"/>
      <c r="B51" s="68"/>
      <c r="C51" s="46" t="s">
        <v>559</v>
      </c>
      <c r="D51" s="46" t="s">
        <v>624</v>
      </c>
      <c r="E51" s="46" t="s">
        <v>617</v>
      </c>
      <c r="F51" s="46" t="s">
        <v>487</v>
      </c>
      <c r="G51" s="46" t="s">
        <v>619</v>
      </c>
      <c r="H51" s="46" t="s">
        <v>628</v>
      </c>
      <c r="I51" s="46"/>
      <c r="J51" s="46"/>
    </row>
    <row r="52" spans="1:10" ht="25.5">
      <c r="A52" s="46"/>
      <c r="B52" s="218">
        <v>1</v>
      </c>
      <c r="C52" s="219" t="s">
        <v>976</v>
      </c>
      <c r="D52" s="220" t="s">
        <v>977</v>
      </c>
      <c r="E52" s="221" t="s">
        <v>978</v>
      </c>
      <c r="F52" s="222" t="s">
        <v>979</v>
      </c>
      <c r="G52" s="223" t="s">
        <v>980</v>
      </c>
      <c r="H52" s="218">
        <v>9844844255</v>
      </c>
      <c r="I52" s="46"/>
      <c r="J52" s="46"/>
    </row>
    <row r="53" spans="1:10" ht="39">
      <c r="A53" s="46"/>
      <c r="B53" s="218">
        <v>2</v>
      </c>
      <c r="C53" s="219" t="s">
        <v>981</v>
      </c>
      <c r="D53" s="220" t="s">
        <v>982</v>
      </c>
      <c r="E53" s="221" t="s">
        <v>983</v>
      </c>
      <c r="F53" s="222" t="s">
        <v>984</v>
      </c>
      <c r="G53" s="223" t="s">
        <v>985</v>
      </c>
      <c r="H53" s="218">
        <v>9848310549</v>
      </c>
      <c r="I53" s="46"/>
      <c r="J53" s="46"/>
    </row>
    <row r="54" spans="1:10" ht="39">
      <c r="A54" s="46"/>
      <c r="B54" s="218">
        <v>3</v>
      </c>
      <c r="C54" s="220" t="s">
        <v>986</v>
      </c>
      <c r="D54" s="220" t="s">
        <v>987</v>
      </c>
      <c r="E54" s="221" t="s">
        <v>983</v>
      </c>
      <c r="F54" s="224" t="s">
        <v>988</v>
      </c>
      <c r="G54" s="223" t="s">
        <v>989</v>
      </c>
      <c r="H54" s="218">
        <v>9858321050</v>
      </c>
      <c r="I54" s="46"/>
      <c r="J54" s="46"/>
    </row>
    <row r="55" spans="1:10" ht="25.5">
      <c r="A55" s="46"/>
      <c r="B55" s="218">
        <v>4</v>
      </c>
      <c r="C55" s="219" t="s">
        <v>990</v>
      </c>
      <c r="D55" s="220" t="s">
        <v>991</v>
      </c>
      <c r="E55" s="221" t="s">
        <v>978</v>
      </c>
      <c r="F55" s="224" t="s">
        <v>992</v>
      </c>
      <c r="G55" s="225" t="s">
        <v>993</v>
      </c>
      <c r="H55" s="218">
        <v>9758900901</v>
      </c>
      <c r="I55" s="46"/>
      <c r="J55" s="46"/>
    </row>
    <row r="56" spans="1:10" ht="25.5">
      <c r="A56" s="46"/>
      <c r="B56" s="218">
        <v>5</v>
      </c>
      <c r="C56" s="219" t="s">
        <v>994</v>
      </c>
      <c r="D56" s="220" t="s">
        <v>995</v>
      </c>
      <c r="E56" s="221" t="s">
        <v>996</v>
      </c>
      <c r="F56" s="224" t="s">
        <v>997</v>
      </c>
      <c r="G56" s="225" t="s">
        <v>998</v>
      </c>
      <c r="H56" s="218">
        <v>9848155258</v>
      </c>
      <c r="I56" s="46"/>
      <c r="J56" s="46"/>
    </row>
    <row r="57" spans="1:10" ht="25.5">
      <c r="A57" s="46"/>
      <c r="B57" s="218">
        <v>6</v>
      </c>
      <c r="C57" s="219" t="s">
        <v>999</v>
      </c>
      <c r="D57" s="220" t="s">
        <v>1000</v>
      </c>
      <c r="E57" s="226" t="s">
        <v>1001</v>
      </c>
      <c r="F57" s="224" t="s">
        <v>1002</v>
      </c>
      <c r="G57" s="225" t="s">
        <v>1003</v>
      </c>
      <c r="H57" s="218">
        <v>9868303219</v>
      </c>
      <c r="I57" s="46"/>
      <c r="J57" s="46"/>
    </row>
    <row r="58" spans="1:10" ht="25.5">
      <c r="A58" s="46"/>
      <c r="B58" s="218">
        <v>7</v>
      </c>
      <c r="C58" s="219" t="s">
        <v>1004</v>
      </c>
      <c r="D58" s="220" t="s">
        <v>1005</v>
      </c>
      <c r="E58" s="221" t="s">
        <v>967</v>
      </c>
      <c r="F58" s="222" t="s">
        <v>1006</v>
      </c>
      <c r="G58" s="223" t="s">
        <v>1007</v>
      </c>
      <c r="H58" s="218">
        <v>9844883876</v>
      </c>
      <c r="I58" s="46"/>
      <c r="J58" s="46"/>
    </row>
    <row r="59" spans="1:10" ht="39">
      <c r="A59" s="46"/>
      <c r="B59" s="218">
        <v>8</v>
      </c>
      <c r="C59" s="219" t="s">
        <v>1008</v>
      </c>
      <c r="D59" s="220" t="s">
        <v>1009</v>
      </c>
      <c r="E59" s="221" t="s">
        <v>967</v>
      </c>
      <c r="F59" s="224" t="s">
        <v>1010</v>
      </c>
      <c r="G59" s="223" t="s">
        <v>1011</v>
      </c>
      <c r="H59" s="218">
        <v>9848312681</v>
      </c>
      <c r="I59" s="46"/>
      <c r="J59" s="46"/>
    </row>
    <row r="60" spans="1:10" ht="39">
      <c r="A60" s="46"/>
      <c r="B60" s="218">
        <v>9</v>
      </c>
      <c r="C60" s="219" t="s">
        <v>1012</v>
      </c>
      <c r="D60" s="220" t="s">
        <v>1013</v>
      </c>
      <c r="E60" s="221" t="s">
        <v>967</v>
      </c>
      <c r="F60" s="224" t="s">
        <v>1014</v>
      </c>
      <c r="G60" s="223" t="s">
        <v>1015</v>
      </c>
      <c r="H60" s="218">
        <v>9868126144</v>
      </c>
      <c r="I60" s="46"/>
      <c r="J60" s="46"/>
    </row>
  </sheetData>
  <mergeCells count="25">
    <mergeCell ref="A7:A9"/>
    <mergeCell ref="B7:B9"/>
    <mergeCell ref="C7:L7"/>
    <mergeCell ref="M7:X7"/>
    <mergeCell ref="A11:B11"/>
    <mergeCell ref="M8:N8"/>
    <mergeCell ref="O8:P8"/>
    <mergeCell ref="Q8:R8"/>
    <mergeCell ref="S8:T8"/>
    <mergeCell ref="M15:R15"/>
    <mergeCell ref="M16:R16"/>
    <mergeCell ref="A6:AA6"/>
    <mergeCell ref="A1:AA1"/>
    <mergeCell ref="A2:AA2"/>
    <mergeCell ref="A3:AA3"/>
    <mergeCell ref="A4:AA4"/>
    <mergeCell ref="A5:AA5"/>
    <mergeCell ref="Y7:AA8"/>
    <mergeCell ref="C8:D8"/>
    <mergeCell ref="E8:F8"/>
    <mergeCell ref="G8:H8"/>
    <mergeCell ref="I8:J8"/>
    <mergeCell ref="K8:L8"/>
    <mergeCell ref="U8:V8"/>
    <mergeCell ref="W8:X8"/>
  </mergeCells>
  <hyperlinks>
    <hyperlink ref="H25" r:id="rId1"/>
    <hyperlink ref="H26" r:id="rId2"/>
    <hyperlink ref="H27" r:id="rId3"/>
    <hyperlink ref="H28" r:id="rId4"/>
    <hyperlink ref="H29" r:id="rId5"/>
    <hyperlink ref="H24" r:id="rId6"/>
    <hyperlink ref="F54" r:id="rId7" display="mailto:tilagufamun@gmail.com"/>
    <hyperlink ref="F55" r:id="rId8" display="mailto:ito.pachaljharanamun@gmail.com"/>
    <hyperlink ref="F56" r:id="rId9" display="mailto:ito.palatamun@gmail.com"/>
    <hyperlink ref="F57" r:id="rId10" display="mailto:naraharinathgapa@gmail.com"/>
    <hyperlink ref="F59" r:id="rId11" display="mailto:mahawaimun@gmail.com"/>
    <hyperlink ref="F60" r:id="rId12" display="mailto:ito.strm@gmail.com"/>
    <hyperlink ref="H49" r:id="rId13"/>
    <hyperlink ref="H37" r:id="rId14"/>
  </hyperlinks>
  <pageMargins left="0.7" right="0.7" top="0.75" bottom="0.75" header="0.3" footer="0.3"/>
  <pageSetup paperSize="9" orientation="portrait" verticalDpi="0" r:id="rId1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topLeftCell="A18" workbookViewId="0">
      <selection activeCell="B18" sqref="B18"/>
    </sheetView>
  </sheetViews>
  <sheetFormatPr defaultRowHeight="15"/>
  <cols>
    <col min="1" max="1" width="6" customWidth="1"/>
    <col min="2" max="2" width="32.7109375" customWidth="1"/>
    <col min="3" max="3" width="7.28515625" customWidth="1"/>
    <col min="4" max="4" width="5.5703125" customWidth="1"/>
    <col min="5" max="5" width="13.85546875" customWidth="1"/>
    <col min="6" max="6" width="7.7109375" customWidth="1"/>
    <col min="7" max="7" width="7" customWidth="1"/>
    <col min="8" max="8" width="5.85546875" customWidth="1"/>
    <col min="9" max="10" width="8.140625" customWidth="1"/>
    <col min="11" max="11" width="24.42578125" customWidth="1"/>
    <col min="12" max="12" width="9.140625" customWidth="1"/>
    <col min="13" max="13" width="7.7109375" customWidth="1"/>
    <col min="14" max="14" width="7.140625" style="24" customWidth="1"/>
    <col min="15" max="15" width="5.7109375" style="24" customWidth="1"/>
    <col min="16" max="16" width="5.140625" style="24" customWidth="1"/>
    <col min="17" max="17" width="6.42578125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19.5">
      <c r="A2" s="313" t="s">
        <v>52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7" ht="28.5" customHeight="1">
      <c r="A3" s="314" t="s">
        <v>775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24" customHeight="1">
      <c r="A4" s="315" t="s">
        <v>795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ht="58.5" customHeight="1">
      <c r="A5" s="316" t="s">
        <v>3</v>
      </c>
      <c r="B5" s="310" t="s">
        <v>17</v>
      </c>
      <c r="C5" s="311" t="s">
        <v>18</v>
      </c>
      <c r="D5" s="311" t="s">
        <v>19</v>
      </c>
      <c r="E5" s="311" t="s">
        <v>89</v>
      </c>
      <c r="F5" s="311" t="s">
        <v>20</v>
      </c>
      <c r="G5" s="311" t="s">
        <v>21</v>
      </c>
      <c r="H5" s="311" t="s">
        <v>22</v>
      </c>
      <c r="I5" s="311" t="s">
        <v>23</v>
      </c>
      <c r="J5" s="311" t="s">
        <v>24</v>
      </c>
      <c r="K5" s="311" t="s">
        <v>90</v>
      </c>
      <c r="L5" s="310" t="s">
        <v>25</v>
      </c>
      <c r="M5" s="310" t="s">
        <v>26</v>
      </c>
      <c r="N5" s="310" t="s">
        <v>703</v>
      </c>
      <c r="O5" s="310" t="s">
        <v>704</v>
      </c>
      <c r="P5" s="310"/>
      <c r="Q5" s="317" t="s">
        <v>27</v>
      </c>
    </row>
    <row r="6" spans="1:17" ht="65.25" customHeight="1">
      <c r="A6" s="312"/>
      <c r="B6" s="310"/>
      <c r="C6" s="312"/>
      <c r="D6" s="312"/>
      <c r="E6" s="312"/>
      <c r="F6" s="312"/>
      <c r="G6" s="312"/>
      <c r="H6" s="312"/>
      <c r="I6" s="312"/>
      <c r="J6" s="312"/>
      <c r="K6" s="312"/>
      <c r="L6" s="310"/>
      <c r="M6" s="310"/>
      <c r="N6" s="310"/>
      <c r="O6" s="167" t="s">
        <v>569</v>
      </c>
      <c r="P6" s="167" t="s">
        <v>568</v>
      </c>
      <c r="Q6" s="318"/>
    </row>
    <row r="7" spans="1:17" ht="27" customHeight="1">
      <c r="A7" s="20">
        <v>1</v>
      </c>
      <c r="B7" s="25" t="s">
        <v>44</v>
      </c>
      <c r="C7" s="26" t="s">
        <v>33</v>
      </c>
      <c r="D7" s="16">
        <v>54</v>
      </c>
      <c r="E7" s="198" t="s">
        <v>793</v>
      </c>
      <c r="F7" s="16">
        <v>40</v>
      </c>
      <c r="G7" s="16">
        <v>40</v>
      </c>
      <c r="H7" s="20" t="s">
        <v>794</v>
      </c>
      <c r="I7" s="16">
        <v>0</v>
      </c>
      <c r="J7" s="16">
        <v>0</v>
      </c>
      <c r="K7" s="20"/>
      <c r="L7" s="27"/>
      <c r="M7" s="27"/>
      <c r="N7" s="164"/>
      <c r="O7" s="164"/>
      <c r="P7" s="164"/>
      <c r="Q7" s="21"/>
    </row>
    <row r="8" spans="1:17" s="22" customFormat="1" ht="27" customHeight="1">
      <c r="A8" s="16">
        <v>2</v>
      </c>
      <c r="B8" s="25" t="s">
        <v>65</v>
      </c>
      <c r="C8" s="26" t="s">
        <v>33</v>
      </c>
      <c r="D8" s="20">
        <v>1</v>
      </c>
      <c r="E8" s="20">
        <v>0</v>
      </c>
      <c r="F8" s="20">
        <v>0</v>
      </c>
      <c r="G8" s="20">
        <v>0</v>
      </c>
      <c r="H8" s="20"/>
      <c r="I8" s="20"/>
      <c r="J8" s="20"/>
      <c r="K8" s="20"/>
      <c r="L8" s="27"/>
      <c r="M8" s="27"/>
      <c r="N8" s="164"/>
      <c r="O8" s="164"/>
      <c r="P8" s="164"/>
      <c r="Q8" s="21"/>
    </row>
    <row r="9" spans="1:17" ht="27" customHeight="1">
      <c r="A9" s="20">
        <v>3</v>
      </c>
      <c r="B9" s="25" t="s">
        <v>53</v>
      </c>
      <c r="C9" s="26" t="s">
        <v>33</v>
      </c>
      <c r="D9" s="20">
        <v>1</v>
      </c>
      <c r="E9" s="20">
        <v>0</v>
      </c>
      <c r="F9" s="20">
        <v>0</v>
      </c>
      <c r="G9" s="20"/>
      <c r="H9" s="20"/>
      <c r="I9" s="20"/>
      <c r="J9" s="20"/>
      <c r="K9" s="20"/>
      <c r="L9" s="27"/>
      <c r="M9" s="27"/>
      <c r="N9" s="164"/>
      <c r="O9" s="164"/>
      <c r="P9" s="164"/>
      <c r="Q9" s="21"/>
    </row>
    <row r="10" spans="1:17" ht="27" customHeight="1">
      <c r="A10" s="16">
        <v>4</v>
      </c>
      <c r="B10" s="25" t="s">
        <v>54</v>
      </c>
      <c r="C10" s="26" t="s">
        <v>33</v>
      </c>
      <c r="D10" s="20">
        <v>0</v>
      </c>
      <c r="E10" s="20"/>
      <c r="F10" s="20"/>
      <c r="G10" s="20"/>
      <c r="H10" s="20"/>
      <c r="I10" s="20"/>
      <c r="J10" s="20"/>
      <c r="K10" s="20"/>
      <c r="L10" s="27"/>
      <c r="M10" s="27"/>
      <c r="N10" s="164"/>
      <c r="O10" s="164"/>
      <c r="P10" s="164"/>
      <c r="Q10" s="21"/>
    </row>
    <row r="11" spans="1:17" s="22" customFormat="1" ht="27" customHeight="1">
      <c r="A11" s="20">
        <v>5</v>
      </c>
      <c r="B11" s="25" t="s">
        <v>83</v>
      </c>
      <c r="C11" s="26" t="s">
        <v>33</v>
      </c>
      <c r="D11" s="20"/>
      <c r="E11" s="20">
        <v>0</v>
      </c>
      <c r="F11" s="20"/>
      <c r="G11" s="20"/>
      <c r="H11" s="20"/>
      <c r="I11" s="20"/>
      <c r="J11" s="20"/>
      <c r="K11" s="20"/>
      <c r="L11" s="27"/>
      <c r="M11" s="27"/>
      <c r="N11" s="164"/>
      <c r="O11" s="164"/>
      <c r="P11" s="164"/>
      <c r="Q11" s="21"/>
    </row>
    <row r="12" spans="1:17" ht="27" customHeight="1">
      <c r="A12" s="16">
        <v>6</v>
      </c>
      <c r="B12" s="25" t="s">
        <v>55</v>
      </c>
      <c r="C12" s="26" t="s">
        <v>33</v>
      </c>
      <c r="D12" s="20"/>
      <c r="E12" s="20">
        <v>0</v>
      </c>
      <c r="F12" s="20"/>
      <c r="G12" s="20"/>
      <c r="H12" s="20"/>
      <c r="I12" s="20"/>
      <c r="J12" s="20"/>
      <c r="K12" s="20"/>
      <c r="L12" s="27"/>
      <c r="M12" s="27"/>
      <c r="N12" s="164"/>
      <c r="O12" s="164"/>
      <c r="P12" s="164"/>
      <c r="Q12" s="21"/>
    </row>
    <row r="13" spans="1:17" ht="27" customHeight="1">
      <c r="A13" s="20">
        <v>7</v>
      </c>
      <c r="B13" s="25" t="s">
        <v>56</v>
      </c>
      <c r="C13" s="28" t="s">
        <v>796</v>
      </c>
      <c r="D13" s="16">
        <v>4</v>
      </c>
      <c r="E13" s="20">
        <v>1</v>
      </c>
      <c r="F13" s="20"/>
      <c r="G13" s="20"/>
      <c r="H13" s="20"/>
      <c r="I13" s="20"/>
      <c r="J13" s="20"/>
      <c r="K13" s="20"/>
      <c r="L13" s="27"/>
      <c r="M13" s="27"/>
      <c r="N13" s="164"/>
      <c r="O13" s="164"/>
      <c r="P13" s="164"/>
      <c r="Q13" s="21"/>
    </row>
    <row r="14" spans="1:17" ht="39">
      <c r="A14" s="16">
        <v>8</v>
      </c>
      <c r="B14" s="29" t="s">
        <v>28</v>
      </c>
      <c r="C14" s="20" t="s">
        <v>29</v>
      </c>
      <c r="D14" s="20"/>
      <c r="E14" s="20"/>
      <c r="F14" s="20"/>
      <c r="G14" s="20"/>
      <c r="H14" s="20"/>
      <c r="I14" s="20"/>
      <c r="J14" s="20"/>
      <c r="K14" s="20"/>
      <c r="L14" s="27"/>
      <c r="M14" s="27"/>
      <c r="N14" s="163"/>
      <c r="O14" s="163"/>
      <c r="P14" s="163"/>
      <c r="Q14" s="27"/>
    </row>
    <row r="15" spans="1:17" ht="39">
      <c r="A15" s="20">
        <v>9</v>
      </c>
      <c r="B15" s="29" t="s">
        <v>30</v>
      </c>
      <c r="C15" s="20" t="s">
        <v>29</v>
      </c>
      <c r="D15" s="20"/>
      <c r="E15" s="20"/>
      <c r="F15" s="20"/>
      <c r="G15" s="20"/>
      <c r="H15" s="20"/>
      <c r="I15" s="20"/>
      <c r="J15" s="20"/>
      <c r="K15" s="20"/>
      <c r="L15" s="27"/>
      <c r="M15" s="27"/>
      <c r="N15" s="163"/>
      <c r="O15" s="163"/>
      <c r="P15" s="163"/>
      <c r="Q15" s="27"/>
    </row>
    <row r="16" spans="1:17" ht="39">
      <c r="A16" s="16">
        <v>10</v>
      </c>
      <c r="B16" s="29" t="s">
        <v>31</v>
      </c>
      <c r="C16" s="20" t="s">
        <v>29</v>
      </c>
      <c r="D16" s="20"/>
      <c r="E16" s="20"/>
      <c r="F16" s="20"/>
      <c r="G16" s="20"/>
      <c r="H16" s="20"/>
      <c r="I16" s="20"/>
      <c r="J16" s="20"/>
      <c r="K16" s="20"/>
      <c r="L16" s="27"/>
      <c r="M16" s="27"/>
      <c r="N16" s="163"/>
      <c r="O16" s="163"/>
      <c r="P16" s="163"/>
      <c r="Q16" s="27"/>
    </row>
    <row r="17" spans="1:17" ht="36">
      <c r="A17" s="20">
        <v>11</v>
      </c>
      <c r="B17" s="29" t="s">
        <v>32</v>
      </c>
      <c r="C17" s="20" t="s">
        <v>33</v>
      </c>
      <c r="D17" s="16">
        <v>5</v>
      </c>
      <c r="E17" s="198" t="s">
        <v>793</v>
      </c>
      <c r="F17" s="20"/>
      <c r="G17" s="20"/>
      <c r="H17" s="20"/>
      <c r="I17" s="20"/>
      <c r="J17" s="20"/>
      <c r="K17" s="20"/>
      <c r="L17" s="27"/>
      <c r="M17" s="27"/>
      <c r="N17" s="163"/>
      <c r="O17" s="163"/>
      <c r="P17" s="163"/>
      <c r="Q17" s="27"/>
    </row>
    <row r="18" spans="1:17" ht="19.5">
      <c r="A18" s="16">
        <v>12</v>
      </c>
      <c r="B18" s="29" t="s">
        <v>34</v>
      </c>
      <c r="C18" s="20" t="s">
        <v>33</v>
      </c>
      <c r="D18" s="16">
        <v>0</v>
      </c>
      <c r="E18" s="20"/>
      <c r="F18" s="20"/>
      <c r="G18" s="20"/>
      <c r="H18" s="20"/>
      <c r="I18" s="20"/>
      <c r="J18" s="20"/>
      <c r="K18" s="20"/>
      <c r="L18" s="27"/>
      <c r="M18" s="27"/>
      <c r="N18" s="163"/>
      <c r="O18" s="163"/>
      <c r="P18" s="163"/>
      <c r="Q18" s="27"/>
    </row>
    <row r="19" spans="1:17" ht="39">
      <c r="A19" s="20">
        <v>13</v>
      </c>
      <c r="B19" s="29" t="s">
        <v>35</v>
      </c>
      <c r="C19" s="20" t="s">
        <v>29</v>
      </c>
      <c r="D19" s="20"/>
      <c r="E19" s="20"/>
      <c r="F19" s="20"/>
      <c r="G19" s="20"/>
      <c r="H19" s="20"/>
      <c r="I19" s="20"/>
      <c r="J19" s="20"/>
      <c r="K19" s="20"/>
      <c r="L19" s="27"/>
      <c r="M19" s="27"/>
      <c r="N19" s="163"/>
      <c r="O19" s="163"/>
      <c r="P19" s="163"/>
      <c r="Q19" s="27"/>
    </row>
    <row r="20" spans="1:17" ht="19.5">
      <c r="A20" s="16">
        <v>14</v>
      </c>
      <c r="B20" s="29" t="s">
        <v>36</v>
      </c>
      <c r="C20" s="20" t="s">
        <v>33</v>
      </c>
      <c r="D20" s="20"/>
      <c r="E20" s="20"/>
      <c r="F20" s="20"/>
      <c r="G20" s="20"/>
      <c r="H20" s="20"/>
      <c r="I20" s="20"/>
      <c r="J20" s="20"/>
      <c r="K20" s="20"/>
      <c r="L20" s="27"/>
      <c r="M20" s="27"/>
      <c r="N20" s="163"/>
      <c r="O20" s="163"/>
      <c r="P20" s="163"/>
      <c r="Q20" s="27"/>
    </row>
    <row r="21" spans="1:17" ht="19.5">
      <c r="A21" s="20">
        <v>15</v>
      </c>
      <c r="B21" s="29" t="s">
        <v>37</v>
      </c>
      <c r="C21" s="20" t="s">
        <v>38</v>
      </c>
      <c r="D21" s="20"/>
      <c r="E21" s="20"/>
      <c r="F21" s="20"/>
      <c r="G21" s="20"/>
      <c r="H21" s="20"/>
      <c r="I21" s="20"/>
      <c r="J21" s="20"/>
      <c r="K21" s="20"/>
      <c r="L21" s="27"/>
      <c r="M21" s="27"/>
      <c r="N21" s="163"/>
      <c r="O21" s="163"/>
      <c r="P21" s="163"/>
      <c r="Q21" s="27"/>
    </row>
    <row r="22" spans="1:17" ht="19.5">
      <c r="A22" s="16">
        <v>16</v>
      </c>
      <c r="B22" s="29" t="s">
        <v>39</v>
      </c>
      <c r="C22" s="20" t="s">
        <v>40</v>
      </c>
      <c r="D22" s="20"/>
      <c r="E22" s="20"/>
      <c r="F22" s="20"/>
      <c r="G22" s="20"/>
      <c r="H22" s="20"/>
      <c r="I22" s="20"/>
      <c r="J22" s="20"/>
      <c r="K22" s="20"/>
      <c r="L22" s="27"/>
      <c r="M22" s="27"/>
      <c r="N22" s="163"/>
      <c r="O22" s="163"/>
      <c r="P22" s="163"/>
      <c r="Q22" s="27"/>
    </row>
    <row r="23" spans="1:17" ht="36">
      <c r="A23" s="20">
        <v>17</v>
      </c>
      <c r="B23" s="29" t="s">
        <v>41</v>
      </c>
      <c r="C23" s="20" t="s">
        <v>33</v>
      </c>
      <c r="D23" s="16">
        <v>3</v>
      </c>
      <c r="E23" s="198" t="s">
        <v>793</v>
      </c>
      <c r="F23" s="20"/>
      <c r="G23" s="20"/>
      <c r="H23" s="20"/>
      <c r="I23" s="20"/>
      <c r="J23" s="20"/>
      <c r="K23" s="20"/>
      <c r="L23" s="27"/>
      <c r="M23" s="27"/>
      <c r="N23" s="163"/>
      <c r="O23" s="163"/>
      <c r="P23" s="163"/>
      <c r="Q23" s="27"/>
    </row>
    <row r="24" spans="1:17" ht="19.5">
      <c r="A24" s="16">
        <v>18</v>
      </c>
      <c r="B24" s="29" t="s">
        <v>42</v>
      </c>
      <c r="C24" s="20" t="s">
        <v>33</v>
      </c>
      <c r="D24" s="16"/>
      <c r="E24" s="20"/>
      <c r="F24" s="20"/>
      <c r="G24" s="20"/>
      <c r="H24" s="20"/>
      <c r="I24" s="20"/>
      <c r="J24" s="20"/>
      <c r="K24" s="20"/>
      <c r="L24" s="30"/>
      <c r="M24" s="30"/>
      <c r="N24" s="30"/>
      <c r="O24" s="30"/>
      <c r="P24" s="30"/>
      <c r="Q24" s="27"/>
    </row>
    <row r="25" spans="1:17" ht="19.5">
      <c r="A25" s="20">
        <v>19</v>
      </c>
      <c r="B25" s="29" t="s">
        <v>43</v>
      </c>
      <c r="C25" s="20" t="s">
        <v>40</v>
      </c>
      <c r="D25" s="20"/>
      <c r="E25" s="20"/>
      <c r="F25" s="20"/>
      <c r="G25" s="20"/>
      <c r="H25" s="20"/>
      <c r="I25" s="20"/>
      <c r="J25" s="20"/>
      <c r="K25" s="20"/>
      <c r="L25" s="27"/>
      <c r="M25" s="27"/>
      <c r="N25" s="163"/>
      <c r="O25" s="163"/>
      <c r="P25" s="163"/>
      <c r="Q25" s="27"/>
    </row>
    <row r="26" spans="1:17" ht="19.5">
      <c r="A26" s="16">
        <v>20</v>
      </c>
      <c r="B26" s="31" t="s">
        <v>57</v>
      </c>
      <c r="C26" s="34"/>
      <c r="D26" s="1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9.5">
      <c r="A27" s="20">
        <v>21</v>
      </c>
      <c r="B27" s="18" t="s">
        <v>45</v>
      </c>
      <c r="C27" s="26" t="s">
        <v>33</v>
      </c>
      <c r="D27" s="17"/>
      <c r="E27" s="17"/>
      <c r="F27" s="32"/>
      <c r="G27" s="32"/>
      <c r="H27" s="32"/>
      <c r="I27" s="32"/>
      <c r="J27" s="32"/>
      <c r="K27" s="17"/>
      <c r="L27" s="32"/>
      <c r="M27" s="32"/>
      <c r="N27" s="32"/>
      <c r="O27" s="32"/>
      <c r="P27" s="32"/>
      <c r="Q27" s="17"/>
    </row>
    <row r="28" spans="1:17" ht="36">
      <c r="A28" s="16">
        <v>22</v>
      </c>
      <c r="B28" s="19" t="s">
        <v>46</v>
      </c>
      <c r="C28" s="26" t="s">
        <v>33</v>
      </c>
      <c r="D28" s="32">
        <v>2</v>
      </c>
      <c r="E28" s="198" t="s">
        <v>793</v>
      </c>
      <c r="F28" s="32"/>
      <c r="G28" s="32"/>
      <c r="H28" s="32"/>
      <c r="I28" s="32"/>
      <c r="J28" s="17"/>
      <c r="K28" s="33"/>
      <c r="L28" s="32"/>
      <c r="M28" s="32"/>
      <c r="N28" s="32"/>
      <c r="O28" s="32"/>
      <c r="P28" s="32"/>
      <c r="Q28" s="17"/>
    </row>
    <row r="29" spans="1:17" ht="19.5">
      <c r="A29" s="20">
        <v>23</v>
      </c>
      <c r="B29" s="18" t="s">
        <v>47</v>
      </c>
      <c r="C29" s="26" t="s">
        <v>33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9">
      <c r="A30" s="16">
        <v>24</v>
      </c>
      <c r="B30" s="18" t="s">
        <v>48</v>
      </c>
      <c r="C30" s="26" t="s">
        <v>33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9.5">
      <c r="A31" s="20">
        <v>25</v>
      </c>
      <c r="B31" s="19" t="s">
        <v>49</v>
      </c>
      <c r="C31" s="26" t="s">
        <v>33</v>
      </c>
      <c r="D31" s="17"/>
      <c r="E31" s="17"/>
      <c r="F31" s="32"/>
      <c r="G31" s="32"/>
      <c r="H31" s="32"/>
      <c r="I31" s="32"/>
      <c r="J31" s="32"/>
      <c r="K31" s="17"/>
      <c r="L31" s="32"/>
      <c r="M31" s="32"/>
      <c r="N31" s="32"/>
      <c r="O31" s="32"/>
      <c r="P31" s="32"/>
      <c r="Q31" s="17"/>
    </row>
    <row r="32" spans="1:17" ht="19.5">
      <c r="A32" s="16">
        <v>26</v>
      </c>
      <c r="B32" s="19" t="s">
        <v>80</v>
      </c>
      <c r="C32" s="26" t="s">
        <v>40</v>
      </c>
      <c r="D32" s="17"/>
      <c r="E32" s="17"/>
      <c r="F32" s="32"/>
      <c r="G32" s="32"/>
      <c r="H32" s="32"/>
      <c r="I32" s="32"/>
      <c r="J32" s="32"/>
      <c r="K32" s="17"/>
      <c r="L32" s="32"/>
      <c r="M32" s="32"/>
      <c r="N32" s="32"/>
      <c r="O32" s="32"/>
      <c r="P32" s="32"/>
      <c r="Q32" s="17"/>
    </row>
    <row r="33" spans="1:17" ht="19.5">
      <c r="A33" s="20">
        <v>27</v>
      </c>
      <c r="B33" s="19" t="s">
        <v>58</v>
      </c>
      <c r="C33" s="26" t="s">
        <v>40</v>
      </c>
      <c r="D33" s="17"/>
      <c r="E33" s="17"/>
      <c r="F33" s="32"/>
      <c r="G33" s="32"/>
      <c r="H33" s="32"/>
      <c r="I33" s="32"/>
      <c r="J33" s="32"/>
      <c r="K33" s="17"/>
      <c r="L33" s="32"/>
      <c r="M33" s="32"/>
      <c r="N33" s="32"/>
      <c r="O33" s="32"/>
      <c r="P33" s="32"/>
      <c r="Q33" s="17"/>
    </row>
    <row r="34" spans="1:17" ht="19.5">
      <c r="A34" s="16">
        <v>28</v>
      </c>
      <c r="B34" s="19" t="s">
        <v>59</v>
      </c>
      <c r="C34" s="26" t="s">
        <v>40</v>
      </c>
      <c r="D34" s="17"/>
      <c r="E34" s="17"/>
      <c r="F34" s="32"/>
      <c r="G34" s="32"/>
      <c r="H34" s="32"/>
      <c r="I34" s="32"/>
      <c r="J34" s="32"/>
      <c r="K34" s="17"/>
      <c r="L34" s="32"/>
      <c r="M34" s="32"/>
      <c r="N34" s="32"/>
      <c r="O34" s="32"/>
      <c r="P34" s="32"/>
      <c r="Q34" s="17"/>
    </row>
    <row r="35" spans="1:17" ht="19.5">
      <c r="A35" s="20">
        <v>29</v>
      </c>
      <c r="B35" s="19" t="s">
        <v>61</v>
      </c>
      <c r="C35" s="26" t="s">
        <v>40</v>
      </c>
      <c r="D35" s="17"/>
      <c r="E35" s="17"/>
      <c r="F35" s="32"/>
      <c r="G35" s="32"/>
      <c r="H35" s="32"/>
      <c r="I35" s="32"/>
      <c r="J35" s="32"/>
      <c r="K35" s="17"/>
      <c r="L35" s="32"/>
      <c r="M35" s="32"/>
      <c r="N35" s="32"/>
      <c r="O35" s="32"/>
      <c r="P35" s="32"/>
      <c r="Q35" s="17"/>
    </row>
    <row r="36" spans="1:17" ht="39">
      <c r="A36" s="16">
        <v>30</v>
      </c>
      <c r="B36" s="35" t="s">
        <v>60</v>
      </c>
      <c r="C36" s="26" t="s">
        <v>40</v>
      </c>
      <c r="D36" s="17"/>
      <c r="E36" s="17"/>
      <c r="F36" s="32"/>
      <c r="G36" s="32"/>
      <c r="H36" s="32"/>
      <c r="I36" s="32"/>
      <c r="J36" s="32"/>
      <c r="K36" s="17"/>
      <c r="L36" s="32"/>
      <c r="M36" s="32"/>
      <c r="N36" s="32"/>
      <c r="O36" s="32"/>
      <c r="P36" s="32"/>
      <c r="Q36" s="17"/>
    </row>
    <row r="37" spans="1:17" ht="39">
      <c r="A37" s="20">
        <v>31</v>
      </c>
      <c r="B37" s="35" t="s">
        <v>62</v>
      </c>
      <c r="C37" s="26" t="s">
        <v>40</v>
      </c>
      <c r="D37" s="32">
        <v>3</v>
      </c>
      <c r="E37" s="32">
        <v>1</v>
      </c>
      <c r="F37" s="32"/>
      <c r="G37" s="32"/>
      <c r="H37" s="32"/>
      <c r="I37" s="32"/>
      <c r="J37" s="32"/>
      <c r="K37" s="17"/>
      <c r="L37" s="32"/>
      <c r="M37" s="32"/>
      <c r="N37" s="32"/>
      <c r="O37" s="32"/>
      <c r="P37" s="32"/>
      <c r="Q37" s="17"/>
    </row>
    <row r="38" spans="1:17" ht="19.5">
      <c r="A38" s="16">
        <v>32</v>
      </c>
      <c r="B38" s="35" t="s">
        <v>63</v>
      </c>
      <c r="C38" s="26" t="s">
        <v>33</v>
      </c>
      <c r="D38" s="32">
        <v>60</v>
      </c>
      <c r="E38" s="32">
        <v>60</v>
      </c>
      <c r="F38" s="32"/>
      <c r="G38" s="32"/>
      <c r="H38" s="32"/>
      <c r="I38" s="32"/>
      <c r="J38" s="32"/>
      <c r="K38" s="17"/>
      <c r="L38" s="32"/>
      <c r="M38" s="32"/>
      <c r="N38" s="32"/>
      <c r="O38" s="32"/>
      <c r="P38" s="32"/>
      <c r="Q38" s="17"/>
    </row>
    <row r="39" spans="1:17" ht="19.5">
      <c r="A39" s="20">
        <v>33</v>
      </c>
      <c r="B39" s="19" t="s">
        <v>64</v>
      </c>
      <c r="C39" s="26" t="s">
        <v>40</v>
      </c>
      <c r="D39" s="32">
        <v>12</v>
      </c>
      <c r="E39" s="32">
        <v>4</v>
      </c>
      <c r="F39" s="32"/>
      <c r="G39" s="32"/>
      <c r="H39" s="32"/>
      <c r="I39" s="32"/>
      <c r="J39" s="32"/>
      <c r="K39" s="17"/>
      <c r="L39" s="32"/>
      <c r="M39" s="32"/>
      <c r="N39" s="32"/>
      <c r="O39" s="32"/>
      <c r="P39" s="32"/>
      <c r="Q39" s="17"/>
    </row>
    <row r="40" spans="1:17" ht="19.5">
      <c r="A40" s="16">
        <v>34</v>
      </c>
      <c r="B40" s="35" t="s">
        <v>66</v>
      </c>
      <c r="C40" s="26" t="s">
        <v>33</v>
      </c>
      <c r="D40" s="17"/>
      <c r="E40" s="17"/>
      <c r="F40" s="32"/>
      <c r="G40" s="32"/>
      <c r="H40" s="32"/>
      <c r="I40" s="32"/>
      <c r="J40" s="32"/>
      <c r="K40" s="17"/>
      <c r="L40" s="32"/>
      <c r="M40" s="32"/>
      <c r="N40" s="32"/>
      <c r="O40" s="32"/>
      <c r="P40" s="32"/>
      <c r="Q40" s="17"/>
    </row>
    <row r="41" spans="1:17" ht="19.5">
      <c r="A41" s="20">
        <v>35</v>
      </c>
      <c r="B41" s="35" t="s">
        <v>67</v>
      </c>
      <c r="C41" s="26" t="s">
        <v>40</v>
      </c>
      <c r="D41" s="17"/>
      <c r="E41" s="17"/>
      <c r="F41" s="32"/>
      <c r="G41" s="32"/>
      <c r="H41" s="32"/>
      <c r="I41" s="32"/>
      <c r="J41" s="32"/>
      <c r="K41" s="17"/>
      <c r="L41" s="32"/>
      <c r="M41" s="32"/>
      <c r="N41" s="32"/>
      <c r="O41" s="32"/>
      <c r="P41" s="32"/>
      <c r="Q41" s="17"/>
    </row>
    <row r="42" spans="1:17" ht="19.5">
      <c r="A42" s="16">
        <v>36</v>
      </c>
      <c r="B42" s="35" t="s">
        <v>68</v>
      </c>
      <c r="C42" s="26" t="s">
        <v>40</v>
      </c>
      <c r="D42" s="17"/>
      <c r="E42" s="17"/>
      <c r="F42" s="32"/>
      <c r="G42" s="32"/>
      <c r="H42" s="32"/>
      <c r="I42" s="32"/>
      <c r="J42" s="32"/>
      <c r="K42" s="17"/>
      <c r="L42" s="32"/>
      <c r="M42" s="32"/>
      <c r="N42" s="32"/>
      <c r="O42" s="32"/>
      <c r="P42" s="32"/>
      <c r="Q42" s="17"/>
    </row>
    <row r="43" spans="1:17" ht="19.5">
      <c r="A43" s="20">
        <v>37</v>
      </c>
      <c r="B43" s="19" t="s">
        <v>69</v>
      </c>
      <c r="C43" s="26" t="s">
        <v>40</v>
      </c>
      <c r="D43" s="17"/>
      <c r="E43" s="17"/>
      <c r="F43" s="32"/>
      <c r="G43" s="32"/>
      <c r="H43" s="32"/>
      <c r="I43" s="32"/>
      <c r="J43" s="32"/>
      <c r="K43" s="17"/>
      <c r="L43" s="32"/>
      <c r="M43" s="32"/>
      <c r="N43" s="32"/>
      <c r="O43" s="32"/>
      <c r="P43" s="32"/>
      <c r="Q43" s="17"/>
    </row>
    <row r="44" spans="1:17" ht="39">
      <c r="A44" s="16">
        <v>38</v>
      </c>
      <c r="B44" s="35" t="s">
        <v>70</v>
      </c>
      <c r="C44" s="26" t="s">
        <v>33</v>
      </c>
      <c r="D44" s="17"/>
      <c r="E44" s="17"/>
      <c r="F44" s="32"/>
      <c r="G44" s="32"/>
      <c r="H44" s="32"/>
      <c r="I44" s="32"/>
      <c r="J44" s="32"/>
      <c r="K44" s="17"/>
      <c r="L44" s="32"/>
      <c r="M44" s="32"/>
      <c r="N44" s="32"/>
      <c r="O44" s="32"/>
      <c r="P44" s="32"/>
      <c r="Q44" s="17"/>
    </row>
    <row r="45" spans="1:17" ht="19.5">
      <c r="A45" s="20">
        <v>39</v>
      </c>
      <c r="B45" s="19" t="s">
        <v>71</v>
      </c>
      <c r="C45" s="26" t="s">
        <v>40</v>
      </c>
      <c r="D45" s="17"/>
      <c r="E45" s="17"/>
      <c r="F45" s="32"/>
      <c r="G45" s="32"/>
      <c r="H45" s="32"/>
      <c r="I45" s="32"/>
      <c r="J45" s="32"/>
      <c r="K45" s="17"/>
      <c r="L45" s="32"/>
      <c r="M45" s="32"/>
      <c r="N45" s="32"/>
      <c r="O45" s="32"/>
      <c r="P45" s="32"/>
      <c r="Q45" s="17"/>
    </row>
    <row r="46" spans="1:17" ht="19.5">
      <c r="A46" s="16">
        <v>40</v>
      </c>
      <c r="B46" s="19" t="s">
        <v>72</v>
      </c>
      <c r="C46" s="26" t="s">
        <v>33</v>
      </c>
      <c r="D46" s="17"/>
      <c r="E46" s="17"/>
      <c r="F46" s="32"/>
      <c r="G46" s="32"/>
      <c r="H46" s="32"/>
      <c r="I46" s="32"/>
      <c r="J46" s="32"/>
      <c r="K46" s="17"/>
      <c r="L46" s="32"/>
      <c r="M46" s="32"/>
      <c r="N46" s="32"/>
      <c r="O46" s="32"/>
      <c r="P46" s="32"/>
      <c r="Q46" s="17"/>
    </row>
    <row r="47" spans="1:17" s="23" customFormat="1" ht="19.5">
      <c r="A47" s="20">
        <v>41</v>
      </c>
      <c r="B47" s="19" t="s">
        <v>78</v>
      </c>
      <c r="C47" s="26" t="s">
        <v>33</v>
      </c>
      <c r="D47" s="17"/>
      <c r="E47" s="17"/>
      <c r="F47" s="32"/>
      <c r="G47" s="32"/>
      <c r="H47" s="32"/>
      <c r="I47" s="32"/>
      <c r="J47" s="32"/>
      <c r="K47" s="17"/>
      <c r="L47" s="32"/>
      <c r="M47" s="32"/>
      <c r="N47" s="32"/>
      <c r="O47" s="32"/>
      <c r="P47" s="32"/>
      <c r="Q47" s="17"/>
    </row>
    <row r="48" spans="1:17" ht="39">
      <c r="A48" s="16">
        <v>42</v>
      </c>
      <c r="B48" s="35" t="s">
        <v>73</v>
      </c>
      <c r="C48" s="26" t="s">
        <v>33</v>
      </c>
      <c r="D48" s="17"/>
      <c r="E48" s="17"/>
      <c r="F48" s="32"/>
      <c r="G48" s="32"/>
      <c r="H48" s="32"/>
      <c r="I48" s="32"/>
      <c r="J48" s="32"/>
      <c r="K48" s="17"/>
      <c r="L48" s="32"/>
      <c r="M48" s="32"/>
      <c r="N48" s="32"/>
      <c r="O48" s="32"/>
      <c r="P48" s="32"/>
      <c r="Q48" s="17"/>
    </row>
    <row r="49" spans="1:17" ht="19.5">
      <c r="A49" s="20">
        <v>43</v>
      </c>
      <c r="B49" s="35" t="s">
        <v>74</v>
      </c>
      <c r="C49" s="26" t="s">
        <v>33</v>
      </c>
      <c r="D49" s="17"/>
      <c r="E49" s="17"/>
      <c r="F49" s="32"/>
      <c r="G49" s="32"/>
      <c r="H49" s="32"/>
      <c r="I49" s="32"/>
      <c r="J49" s="32"/>
      <c r="K49" s="17"/>
      <c r="L49" s="32"/>
      <c r="M49" s="32"/>
      <c r="N49" s="32"/>
      <c r="O49" s="32"/>
      <c r="P49" s="32"/>
      <c r="Q49" s="17"/>
    </row>
    <row r="50" spans="1:17" ht="19.5">
      <c r="A50" s="16">
        <v>44</v>
      </c>
      <c r="B50" s="35" t="s">
        <v>75</v>
      </c>
      <c r="C50" s="26" t="s">
        <v>33</v>
      </c>
      <c r="D50" s="17"/>
      <c r="E50" s="17"/>
      <c r="F50" s="32"/>
      <c r="G50" s="32"/>
      <c r="H50" s="32"/>
      <c r="I50" s="32"/>
      <c r="J50" s="32"/>
      <c r="K50" s="17"/>
      <c r="L50" s="32"/>
      <c r="M50" s="32"/>
      <c r="N50" s="32"/>
      <c r="O50" s="32"/>
      <c r="P50" s="32"/>
      <c r="Q50" s="17"/>
    </row>
    <row r="51" spans="1:17" ht="19.5">
      <c r="A51" s="20">
        <v>45</v>
      </c>
      <c r="B51" s="19" t="s">
        <v>76</v>
      </c>
      <c r="C51" s="26" t="s">
        <v>33</v>
      </c>
      <c r="D51" s="17"/>
      <c r="E51" s="17"/>
      <c r="F51" s="32"/>
      <c r="G51" s="32"/>
      <c r="H51" s="32"/>
      <c r="I51" s="32"/>
      <c r="J51" s="32"/>
      <c r="K51" s="17"/>
      <c r="L51" s="32"/>
      <c r="M51" s="32"/>
      <c r="N51" s="32"/>
      <c r="O51" s="32"/>
      <c r="P51" s="32"/>
      <c r="Q51" s="17"/>
    </row>
    <row r="52" spans="1:17" ht="19.5">
      <c r="A52" s="16">
        <v>46</v>
      </c>
      <c r="B52" s="19" t="s">
        <v>77</v>
      </c>
      <c r="C52" s="26" t="s">
        <v>33</v>
      </c>
      <c r="D52" s="17"/>
      <c r="E52" s="17"/>
      <c r="F52" s="32"/>
      <c r="G52" s="32"/>
      <c r="H52" s="32"/>
      <c r="I52" s="32"/>
      <c r="J52" s="32"/>
      <c r="K52" s="17"/>
      <c r="L52" s="32"/>
      <c r="M52" s="32"/>
      <c r="N52" s="32"/>
      <c r="O52" s="32"/>
      <c r="P52" s="32"/>
      <c r="Q52" s="17"/>
    </row>
    <row r="53" spans="1:17" s="24" customFormat="1" ht="39">
      <c r="A53" s="20">
        <v>47</v>
      </c>
      <c r="B53" s="25" t="s">
        <v>86</v>
      </c>
      <c r="C53" s="20" t="s">
        <v>85</v>
      </c>
      <c r="D53" s="17"/>
      <c r="E53" s="17"/>
      <c r="F53" s="32"/>
      <c r="G53" s="32"/>
      <c r="H53" s="32"/>
      <c r="I53" s="32"/>
      <c r="J53" s="32"/>
      <c r="K53" s="17"/>
      <c r="L53" s="32"/>
      <c r="M53" s="32"/>
      <c r="N53" s="32"/>
      <c r="O53" s="32"/>
      <c r="P53" s="32"/>
      <c r="Q53" s="17"/>
    </row>
    <row r="54" spans="1:17" ht="19.5">
      <c r="A54" s="16">
        <v>48</v>
      </c>
      <c r="B54" s="35" t="s">
        <v>79</v>
      </c>
      <c r="C54" s="26" t="s">
        <v>40</v>
      </c>
      <c r="D54" s="17"/>
      <c r="E54" s="17"/>
      <c r="F54" s="32"/>
      <c r="G54" s="32"/>
      <c r="H54" s="32"/>
      <c r="I54" s="32"/>
      <c r="J54" s="32"/>
      <c r="K54" s="17"/>
      <c r="L54" s="32"/>
      <c r="M54" s="32"/>
      <c r="N54" s="32"/>
      <c r="O54" s="32"/>
      <c r="P54" s="32"/>
      <c r="Q54" s="17"/>
    </row>
    <row r="55" spans="1:17" ht="19.5">
      <c r="A55" s="20">
        <v>49</v>
      </c>
      <c r="B55" s="35" t="s">
        <v>81</v>
      </c>
      <c r="C55" s="26" t="s">
        <v>33</v>
      </c>
      <c r="D55" s="17"/>
      <c r="E55" s="17"/>
      <c r="F55" s="32"/>
      <c r="G55" s="32"/>
      <c r="H55" s="32"/>
      <c r="I55" s="32"/>
      <c r="J55" s="32"/>
      <c r="K55" s="17"/>
      <c r="L55" s="32"/>
      <c r="M55" s="32"/>
      <c r="N55" s="32"/>
      <c r="O55" s="32"/>
      <c r="P55" s="32"/>
      <c r="Q55" s="17" t="s">
        <v>82</v>
      </c>
    </row>
    <row r="56" spans="1:17" ht="19.5">
      <c r="A56" s="16">
        <v>50</v>
      </c>
      <c r="B56" s="35" t="s">
        <v>84</v>
      </c>
      <c r="C56" s="26" t="s">
        <v>33</v>
      </c>
      <c r="D56" s="17"/>
      <c r="E56" s="17"/>
      <c r="F56" s="32"/>
      <c r="G56" s="32"/>
      <c r="H56" s="32"/>
      <c r="I56" s="32"/>
      <c r="J56" s="32"/>
      <c r="K56" s="17"/>
      <c r="L56" s="32"/>
      <c r="M56" s="32"/>
      <c r="N56" s="32"/>
      <c r="O56" s="32"/>
      <c r="P56" s="32"/>
      <c r="Q56" s="17"/>
    </row>
    <row r="57" spans="1:17" ht="19.5">
      <c r="A57" s="20">
        <v>51</v>
      </c>
      <c r="B57" s="19" t="s">
        <v>87</v>
      </c>
      <c r="C57" s="26" t="s">
        <v>33</v>
      </c>
      <c r="D57" s="17"/>
      <c r="E57" s="17"/>
      <c r="F57" s="32"/>
      <c r="G57" s="32"/>
      <c r="H57" s="32"/>
      <c r="I57" s="32"/>
      <c r="J57" s="32"/>
      <c r="K57" s="17"/>
      <c r="L57" s="32"/>
      <c r="M57" s="32"/>
      <c r="N57" s="32"/>
      <c r="O57" s="32"/>
      <c r="P57" s="32"/>
      <c r="Q57" s="17"/>
    </row>
    <row r="58" spans="1:17" ht="19.5">
      <c r="A58" s="16">
        <v>52</v>
      </c>
      <c r="B58" s="19" t="s">
        <v>50</v>
      </c>
      <c r="C58" s="26" t="s">
        <v>33</v>
      </c>
      <c r="D58" s="17"/>
      <c r="E58" s="17"/>
      <c r="F58" s="32"/>
      <c r="G58" s="32"/>
      <c r="H58" s="32"/>
      <c r="I58" s="32"/>
      <c r="J58" s="32"/>
      <c r="K58" s="17"/>
      <c r="L58" s="32"/>
      <c r="M58" s="32"/>
      <c r="N58" s="32"/>
      <c r="O58" s="32"/>
      <c r="P58" s="32"/>
      <c r="Q58" s="17"/>
    </row>
    <row r="59" spans="1:17" ht="39">
      <c r="A59" s="37">
        <v>53</v>
      </c>
      <c r="B59" s="18" t="s">
        <v>51</v>
      </c>
      <c r="C59" s="26" t="s">
        <v>33</v>
      </c>
      <c r="D59" s="32">
        <v>9</v>
      </c>
      <c r="E59" s="17"/>
      <c r="F59" s="32"/>
      <c r="G59" s="32"/>
      <c r="H59" s="32"/>
      <c r="I59" s="32"/>
      <c r="J59" s="32"/>
      <c r="K59" s="18"/>
      <c r="L59" s="32"/>
      <c r="M59" s="32"/>
      <c r="N59" s="32"/>
      <c r="O59" s="32"/>
      <c r="P59" s="32"/>
      <c r="Q59" s="17"/>
    </row>
    <row r="60" spans="1:17" ht="27.75" customHeight="1">
      <c r="A60" s="16">
        <v>54</v>
      </c>
      <c r="B60" s="99" t="s">
        <v>603</v>
      </c>
      <c r="C60" s="26" t="s">
        <v>33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9.5">
      <c r="A61" s="37">
        <v>55</v>
      </c>
      <c r="B61" s="99" t="s">
        <v>601</v>
      </c>
      <c r="C61" s="26" t="s">
        <v>33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9.5">
      <c r="A62" s="16">
        <v>56</v>
      </c>
      <c r="B62" s="99" t="s">
        <v>602</v>
      </c>
      <c r="C62" s="26" t="s">
        <v>33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9.5">
      <c r="B64" s="36" t="s">
        <v>88</v>
      </c>
      <c r="C64" s="34"/>
      <c r="D64" s="34"/>
    </row>
  </sheetData>
  <mergeCells count="20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M5:M6"/>
    <mergeCell ref="Q5:Q6"/>
    <mergeCell ref="G5:G6"/>
    <mergeCell ref="H5:H6"/>
    <mergeCell ref="I5:I6"/>
    <mergeCell ref="J5:J6"/>
    <mergeCell ref="N5:N6"/>
    <mergeCell ref="O5:P5"/>
    <mergeCell ref="K5:K6"/>
    <mergeCell ref="L5:L6"/>
    <mergeCell ref="F5:F6"/>
  </mergeCells>
  <pageMargins left="0.24" right="0.16" top="0.35" bottom="0.2" header="0.3" footer="0.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विर्तिय प्रगती </vt:lpstr>
      <vt:lpstr>आयोजना वाईज</vt:lpstr>
      <vt:lpstr>कच्चेवारी प्रदेश समान्नीकरण </vt:lpstr>
      <vt:lpstr>IRri</vt:lpstr>
      <vt:lpstr>साझेदारी पालिका</vt:lpstr>
      <vt:lpstr>PMamp</vt:lpstr>
      <vt:lpstr>Organic mision </vt:lpstr>
      <vt:lpstr>दरवन्दी </vt:lpstr>
      <vt:lpstr>मुख्य मुख्य कार्यक्रमको प्रगती </vt:lpstr>
      <vt:lpstr>संचालित कार्यक्रमको विवरण</vt:lpstr>
      <vt:lpstr>श्रोत केन्द्रको विवरण</vt:lpstr>
      <vt:lpstr>Sheet5</vt:lpstr>
      <vt:lpstr>अनुदान ग्रहीहरुको विवरण</vt:lpstr>
      <vt:lpstr>नपुग</vt:lpstr>
      <vt:lpstr>राजश्व</vt:lpstr>
      <vt:lpstr>वुरजु विवरण</vt:lpstr>
      <vt:lpstr>कृषि जन्य उत्पादन</vt:lpstr>
      <vt:lpstr>क्षतीको विवरण</vt:lpstr>
      <vt:lpstr>मल</vt:lpstr>
      <vt:lpstr>निकासी </vt:lpstr>
      <vt:lpstr>साझेदारी </vt:lpstr>
      <vt:lpstr>समस्या </vt:lpstr>
      <vt:lpstr>Sheet4</vt:lpstr>
      <vt:lpstr>वाली विमाको विवरण</vt:lpstr>
      <vt:lpstr>अनुगमन विवरण</vt:lpstr>
      <vt:lpstr>व्याज अनुदानको अवस्था </vt:lpstr>
      <vt:lpstr>स्थानिय तहको वजेट विवरण</vt:lpstr>
      <vt:lpstr>OVoT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2023-01-12T04:14:04Z</dcterms:modified>
</cp:coreProperties>
</file>